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Определен_источник">#REF!</definedName>
    <definedName name="Снижение">#REF!</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E64" i="15" l="1"/>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30" i="15"/>
  <c r="E29" i="15"/>
  <c r="E28" i="15"/>
  <c r="E27" i="15"/>
  <c r="E26" i="15"/>
  <c r="E25" i="15"/>
  <c r="B27" i="22"/>
  <c r="L26" i="5"/>
  <c r="B81" i="26"/>
  <c r="B25" i="26"/>
  <c r="C48" i="26" l="1"/>
  <c r="B48" i="26"/>
  <c r="B103" i="26"/>
  <c r="B105" i="22" l="1"/>
  <c r="D26" i="5"/>
  <c r="Q30" i="15"/>
  <c r="S30" i="15"/>
  <c r="R64" i="15"/>
  <c r="R63" i="15"/>
  <c r="R62" i="15"/>
  <c r="R61" i="15"/>
  <c r="R60" i="15"/>
  <c r="R59" i="15"/>
  <c r="R58" i="15"/>
  <c r="R56" i="15"/>
  <c r="R55" i="15"/>
  <c r="R54" i="15"/>
  <c r="R53" i="15"/>
  <c r="R51" i="15"/>
  <c r="R49" i="15"/>
  <c r="R48" i="15"/>
  <c r="R47" i="15"/>
  <c r="R46" i="15"/>
  <c r="R45" i="15"/>
  <c r="R44" i="15"/>
  <c r="R43" i="15"/>
  <c r="R42" i="15"/>
  <c r="R41" i="15"/>
  <c r="R40" i="15"/>
  <c r="R39" i="15"/>
  <c r="R38" i="15"/>
  <c r="R37" i="15"/>
  <c r="R36" i="15"/>
  <c r="R35" i="15"/>
  <c r="R34" i="15"/>
  <c r="R32" i="15"/>
  <c r="R31" i="15"/>
  <c r="R29" i="15"/>
  <c r="R28" i="15"/>
  <c r="R26" i="15"/>
  <c r="R25" i="15"/>
  <c r="D64" i="15"/>
  <c r="F64" i="15" s="1"/>
  <c r="D63" i="15"/>
  <c r="F63" i="15" s="1"/>
  <c r="D62" i="15"/>
  <c r="F62" i="15" s="1"/>
  <c r="D61" i="15"/>
  <c r="F61" i="15" s="1"/>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29" i="15"/>
  <c r="F28" i="15"/>
  <c r="F27" i="15"/>
  <c r="D26" i="15"/>
  <c r="F26" i="15" s="1"/>
  <c r="D25" i="15"/>
  <c r="F25" i="15" s="1"/>
  <c r="P30" i="15"/>
  <c r="O30" i="15"/>
  <c r="M30" i="15"/>
  <c r="L30" i="15"/>
  <c r="K30" i="15"/>
  <c r="J30" i="15"/>
  <c r="I30" i="15"/>
  <c r="H30" i="15"/>
  <c r="G30" i="15"/>
  <c r="C30" i="15"/>
  <c r="F30" i="15" l="1"/>
  <c r="R30" i="15"/>
  <c r="N30" i="15"/>
  <c r="L64" i="15" l="1"/>
  <c r="L63" i="15"/>
  <c r="B103" i="22" l="1"/>
  <c r="B29" i="22"/>
  <c r="B22" i="22"/>
  <c r="B91" i="22"/>
  <c r="B89" i="22"/>
  <c r="B66" i="22"/>
  <c r="B49" i="22"/>
  <c r="B32" i="22"/>
  <c r="A14" i="15"/>
  <c r="A11" i="15"/>
  <c r="A8" i="15"/>
  <c r="A4" i="15"/>
  <c r="U64" i="15"/>
  <c r="H64" i="15"/>
  <c r="T64" i="15" s="1"/>
  <c r="U63" i="15"/>
  <c r="H63" i="15"/>
  <c r="T63" i="15" s="1"/>
  <c r="U62" i="15"/>
  <c r="H62" i="15"/>
  <c r="T62" i="15" s="1"/>
  <c r="U61" i="15"/>
  <c r="H61" i="15"/>
  <c r="T61" i="15" s="1"/>
  <c r="U60" i="15"/>
  <c r="T60" i="15"/>
  <c r="U59" i="15"/>
  <c r="T59" i="15"/>
  <c r="U58" i="15"/>
  <c r="T58" i="15"/>
  <c r="U57" i="15"/>
  <c r="T57" i="15"/>
  <c r="U56" i="15"/>
  <c r="T56" i="15"/>
  <c r="U55" i="15"/>
  <c r="T55" i="15"/>
  <c r="U54" i="15"/>
  <c r="T54" i="15"/>
  <c r="U53" i="15"/>
  <c r="T53" i="15"/>
  <c r="U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C49" i="7" s="1"/>
  <c r="T30" i="15"/>
  <c r="U32" i="15"/>
  <c r="T32" i="15"/>
  <c r="U31" i="15"/>
  <c r="T31" i="15"/>
  <c r="U30" i="15"/>
  <c r="U29" i="15"/>
  <c r="T29" i="15"/>
  <c r="U28" i="15"/>
  <c r="T28" i="15"/>
  <c r="U27" i="15"/>
  <c r="C48" i="7" s="1"/>
  <c r="T27" i="15"/>
  <c r="U26" i="15"/>
  <c r="T26" i="15"/>
  <c r="U25" i="15"/>
  <c r="T25" i="15"/>
  <c r="S24" i="15"/>
  <c r="R24" i="15"/>
  <c r="Q24" i="15"/>
  <c r="P24" i="15"/>
  <c r="O24" i="15"/>
  <c r="N24" i="15"/>
  <c r="M24" i="15"/>
  <c r="L24" i="15"/>
  <c r="K24" i="15"/>
  <c r="J24" i="15"/>
  <c r="U24" i="15" s="1"/>
  <c r="I24" i="15"/>
  <c r="H24" i="15"/>
  <c r="T24" i="15" s="1"/>
  <c r="G24" i="15"/>
  <c r="D24" i="15"/>
  <c r="C24" i="15"/>
  <c r="B29" i="26" s="1"/>
  <c r="A15" i="26"/>
  <c r="A12" i="26"/>
  <c r="A9" i="26"/>
  <c r="A5" i="26"/>
  <c r="C105" i="26"/>
  <c r="D105" i="26" s="1"/>
  <c r="E105" i="26" s="1"/>
  <c r="F105" i="26" s="1"/>
  <c r="G105" i="26" s="1"/>
  <c r="H105" i="26" s="1"/>
  <c r="I105" i="26" s="1"/>
  <c r="J105" i="26" s="1"/>
  <c r="K105" i="26" s="1"/>
  <c r="L105" i="26" s="1"/>
  <c r="M105" i="26" s="1"/>
  <c r="C101" i="26"/>
  <c r="D101" i="26" s="1"/>
  <c r="E101" i="26" s="1"/>
  <c r="F101" i="26" s="1"/>
  <c r="G101" i="26" s="1"/>
  <c r="H101" i="26" s="1"/>
  <c r="I101" i="26" s="1"/>
  <c r="J101" i="26" s="1"/>
  <c r="K101" i="26" s="1"/>
  <c r="L101" i="26" s="1"/>
  <c r="M101" i="26" s="1"/>
  <c r="C91" i="26"/>
  <c r="D91" i="26" s="1"/>
  <c r="E91" i="26" s="1"/>
  <c r="F91" i="26" s="1"/>
  <c r="G91" i="26" s="1"/>
  <c r="H91" i="26" s="1"/>
  <c r="I91" i="26" s="1"/>
  <c r="J91" i="26" s="1"/>
  <c r="K91" i="26" s="1"/>
  <c r="L91" i="26" s="1"/>
  <c r="B76" i="26"/>
  <c r="B74" i="26"/>
  <c r="A62" i="26"/>
  <c r="B60" i="26"/>
  <c r="C58" i="26"/>
  <c r="C74" i="26" s="1"/>
  <c r="B52" i="26"/>
  <c r="B59" i="26"/>
  <c r="B47" i="26"/>
  <c r="B45" i="26"/>
  <c r="C67" i="26" l="1"/>
  <c r="E102" i="26"/>
  <c r="D48" i="26" s="1"/>
  <c r="B46" i="26"/>
  <c r="C40" i="7"/>
  <c r="B68" i="22"/>
  <c r="B30" i="22"/>
  <c r="T33" i="15"/>
  <c r="T52" i="15"/>
  <c r="B54" i="26"/>
  <c r="B55" i="26" s="1"/>
  <c r="F24" i="15"/>
  <c r="E24" i="15"/>
  <c r="C52" i="26"/>
  <c r="B80" i="26"/>
  <c r="B66" i="26"/>
  <c r="B68" i="26" s="1"/>
  <c r="C47" i="26"/>
  <c r="D58" i="26"/>
  <c r="B55" i="22" l="1"/>
  <c r="B59" i="22"/>
  <c r="B51" i="22"/>
  <c r="B34" i="22"/>
  <c r="B90" i="22"/>
  <c r="B76" i="22"/>
  <c r="B46" i="22"/>
  <c r="C103" i="26"/>
  <c r="B49" i="26" s="1"/>
  <c r="B42" i="22"/>
  <c r="B80" i="22"/>
  <c r="B38" i="22"/>
  <c r="B63" i="22"/>
  <c r="B83" i="22"/>
  <c r="B88" i="22"/>
  <c r="B72" i="22"/>
  <c r="F102" i="26"/>
  <c r="E48" i="26" s="1"/>
  <c r="B56" i="26"/>
  <c r="B69" i="26" s="1"/>
  <c r="B77" i="26" s="1"/>
  <c r="C53" i="26"/>
  <c r="C55" i="26" s="1"/>
  <c r="E58" i="26"/>
  <c r="D52" i="26"/>
  <c r="D47" i="26"/>
  <c r="D74" i="26"/>
  <c r="B75" i="26"/>
  <c r="C106" i="26"/>
  <c r="B82" i="26"/>
  <c r="G102" i="26" l="1"/>
  <c r="F48" i="26" s="1"/>
  <c r="B70" i="26"/>
  <c r="B71" i="26" s="1"/>
  <c r="D103" i="26"/>
  <c r="C49" i="26" s="1"/>
  <c r="C61" i="26" s="1"/>
  <c r="C60" i="26" s="1"/>
  <c r="C76" i="26"/>
  <c r="F76" i="26"/>
  <c r="D67" i="26"/>
  <c r="D106" i="26"/>
  <c r="D107" i="26" s="1"/>
  <c r="C73" i="26" s="1"/>
  <c r="C82" i="26"/>
  <c r="C56" i="26"/>
  <c r="C69" i="26" s="1"/>
  <c r="C77" i="26" s="1"/>
  <c r="C107" i="26"/>
  <c r="B73" i="26" s="1"/>
  <c r="B85" i="26" s="1"/>
  <c r="D53" i="26"/>
  <c r="E74" i="26"/>
  <c r="F58" i="26"/>
  <c r="E52" i="26"/>
  <c r="E47" i="26"/>
  <c r="C59" i="26" l="1"/>
  <c r="C80" i="26" s="1"/>
  <c r="C85" i="26"/>
  <c r="E103" i="26"/>
  <c r="D49" i="26" s="1"/>
  <c r="D61" i="26" s="1"/>
  <c r="D60" i="26" s="1"/>
  <c r="H102" i="26"/>
  <c r="G48" i="26" s="1"/>
  <c r="D76" i="26"/>
  <c r="E67" i="26"/>
  <c r="F74" i="26"/>
  <c r="F52" i="26"/>
  <c r="F47" i="26"/>
  <c r="G58" i="26"/>
  <c r="B78" i="26"/>
  <c r="B72" i="26"/>
  <c r="D55" i="26"/>
  <c r="E106" i="26"/>
  <c r="E107" i="26" s="1"/>
  <c r="D73" i="26" s="1"/>
  <c r="D85" i="26" s="1"/>
  <c r="C66" i="26" l="1"/>
  <c r="C68" i="26" s="1"/>
  <c r="C75" i="26" s="1"/>
  <c r="D59" i="26"/>
  <c r="I102" i="26"/>
  <c r="H48" i="26" s="1"/>
  <c r="F103" i="26"/>
  <c r="E49" i="26" s="1"/>
  <c r="E61" i="26" s="1"/>
  <c r="E60" i="26" s="1"/>
  <c r="E76" i="26"/>
  <c r="F67" i="26"/>
  <c r="G67" i="26" s="1"/>
  <c r="H67" i="26" s="1"/>
  <c r="G74" i="26"/>
  <c r="G52" i="26"/>
  <c r="H58" i="26"/>
  <c r="G47" i="26"/>
  <c r="D82" i="26"/>
  <c r="D56" i="26"/>
  <c r="D69" i="26" s="1"/>
  <c r="D77" i="26" s="1"/>
  <c r="E53" i="26"/>
  <c r="F106" i="26"/>
  <c r="F107" i="26" s="1"/>
  <c r="E73" i="26" s="1"/>
  <c r="E85" i="26" s="1"/>
  <c r="C70" i="26" l="1"/>
  <c r="C71" i="26" s="1"/>
  <c r="C72" i="26" s="1"/>
  <c r="E59" i="26"/>
  <c r="E66" i="26" s="1"/>
  <c r="E68" i="26" s="1"/>
  <c r="E75" i="26" s="1"/>
  <c r="D66" i="26"/>
  <c r="D68" i="26" s="1"/>
  <c r="D75" i="26" s="1"/>
  <c r="D80" i="26"/>
  <c r="G103" i="26"/>
  <c r="F49" i="26" s="1"/>
  <c r="F61" i="26" s="1"/>
  <c r="F60" i="26" s="1"/>
  <c r="J102" i="26"/>
  <c r="I48" i="26" s="1"/>
  <c r="G76" i="26"/>
  <c r="I67" i="26"/>
  <c r="H76" i="26"/>
  <c r="H74" i="26"/>
  <c r="I58" i="26"/>
  <c r="H52" i="26"/>
  <c r="H47" i="26"/>
  <c r="G106" i="26"/>
  <c r="G107" i="26" s="1"/>
  <c r="F73" i="26" s="1"/>
  <c r="F85" i="26" s="1"/>
  <c r="E55" i="26"/>
  <c r="E80" i="26" l="1"/>
  <c r="C78" i="26"/>
  <c r="D70" i="26"/>
  <c r="D71" i="26" s="1"/>
  <c r="F59" i="26"/>
  <c r="K102" i="26"/>
  <c r="J48" i="26" s="1"/>
  <c r="H103" i="26"/>
  <c r="G49" i="26" s="1"/>
  <c r="G61" i="26" s="1"/>
  <c r="G60" i="26" s="1"/>
  <c r="H106" i="26"/>
  <c r="I76" i="26"/>
  <c r="J67" i="26"/>
  <c r="E82" i="26"/>
  <c r="E56" i="26"/>
  <c r="E69" i="26" s="1"/>
  <c r="F53" i="26"/>
  <c r="I74" i="26"/>
  <c r="J58" i="26"/>
  <c r="I47" i="26"/>
  <c r="I52" i="26"/>
  <c r="D72" i="26" l="1"/>
  <c r="D78" i="26"/>
  <c r="F80" i="26"/>
  <c r="F66" i="26"/>
  <c r="F68" i="26" s="1"/>
  <c r="F75" i="26" s="1"/>
  <c r="G59" i="26"/>
  <c r="G80" i="26" s="1"/>
  <c r="G66" i="26"/>
  <c r="G68" i="26" s="1"/>
  <c r="G75" i="26" s="1"/>
  <c r="I103" i="26"/>
  <c r="H49" i="26" s="1"/>
  <c r="H61" i="26" s="1"/>
  <c r="H60" i="26" s="1"/>
  <c r="L102" i="26"/>
  <c r="K48" i="26" s="1"/>
  <c r="I106" i="26"/>
  <c r="I107" i="26" s="1"/>
  <c r="H73" i="26" s="1"/>
  <c r="F55" i="26"/>
  <c r="G53" i="26" s="1"/>
  <c r="H107" i="26"/>
  <c r="G73" i="26" s="1"/>
  <c r="G85" i="26" s="1"/>
  <c r="J52" i="26"/>
  <c r="K58" i="26"/>
  <c r="J74" i="26"/>
  <c r="J47" i="26"/>
  <c r="E77" i="26"/>
  <c r="E70" i="26"/>
  <c r="J76" i="26"/>
  <c r="K67" i="26"/>
  <c r="H59" i="26" l="1"/>
  <c r="H85" i="26"/>
  <c r="M102" i="26"/>
  <c r="L48" i="26" s="1"/>
  <c r="J103" i="26"/>
  <c r="I49" i="26" s="1"/>
  <c r="I61" i="26" s="1"/>
  <c r="I60" i="26" s="1"/>
  <c r="E71" i="26"/>
  <c r="E72" i="26" s="1"/>
  <c r="G55" i="26"/>
  <c r="H53" i="26" s="1"/>
  <c r="F82" i="26"/>
  <c r="F56" i="26"/>
  <c r="F69" i="26" s="1"/>
  <c r="K76" i="26"/>
  <c r="L67" i="26"/>
  <c r="K52" i="26"/>
  <c r="K74" i="26"/>
  <c r="L58" i="26"/>
  <c r="K47" i="26"/>
  <c r="J106" i="26"/>
  <c r="I59" i="26" l="1"/>
  <c r="I66" i="26" s="1"/>
  <c r="I68" i="26" s="1"/>
  <c r="I75" i="26" s="1"/>
  <c r="H66" i="26"/>
  <c r="H68" i="26" s="1"/>
  <c r="H75" i="26" s="1"/>
  <c r="H80" i="26"/>
  <c r="K103" i="26"/>
  <c r="J49" i="26" s="1"/>
  <c r="J61" i="26" s="1"/>
  <c r="J60" i="26" s="1"/>
  <c r="F77" i="26"/>
  <c r="F70" i="26"/>
  <c r="L52" i="26"/>
  <c r="L47" i="26"/>
  <c r="L74" i="26"/>
  <c r="E78" i="26"/>
  <c r="K106" i="26"/>
  <c r="K107" i="26" s="1"/>
  <c r="J73" i="26" s="1"/>
  <c r="H55" i="26"/>
  <c r="I53" i="26" s="1"/>
  <c r="L76" i="26"/>
  <c r="J107" i="26"/>
  <c r="I73" i="26" s="1"/>
  <c r="I85" i="26" s="1"/>
  <c r="G82" i="26"/>
  <c r="G56" i="26"/>
  <c r="G69" i="26" s="1"/>
  <c r="I80" i="26" l="1"/>
  <c r="J59" i="26"/>
  <c r="J85" i="26"/>
  <c r="L103" i="26"/>
  <c r="K49" i="26" s="1"/>
  <c r="K61" i="26" s="1"/>
  <c r="K60" i="26" s="1"/>
  <c r="I55" i="26"/>
  <c r="G77" i="26"/>
  <c r="G70" i="26"/>
  <c r="F71" i="26"/>
  <c r="H82" i="26"/>
  <c r="H56" i="26"/>
  <c r="H69" i="26" s="1"/>
  <c r="L106" i="26"/>
  <c r="J66" i="26" l="1"/>
  <c r="J68" i="26" s="1"/>
  <c r="J75" i="26" s="1"/>
  <c r="J80" i="26"/>
  <c r="K59" i="26"/>
  <c r="K80" i="26" s="1"/>
  <c r="M103" i="26"/>
  <c r="L49" i="26" s="1"/>
  <c r="L61" i="26" s="1"/>
  <c r="L60" i="26" s="1"/>
  <c r="M106" i="26"/>
  <c r="M107" i="26" s="1"/>
  <c r="L73" i="26" s="1"/>
  <c r="F78" i="26"/>
  <c r="G71" i="26"/>
  <c r="L107" i="26"/>
  <c r="K73" i="26" s="1"/>
  <c r="K85" i="26" s="1"/>
  <c r="F72" i="26"/>
  <c r="H77" i="26"/>
  <c r="H70" i="26"/>
  <c r="I56" i="26"/>
  <c r="I69" i="26" s="1"/>
  <c r="I82" i="26"/>
  <c r="J53" i="26"/>
  <c r="K66" i="26" l="1"/>
  <c r="K68" i="26" s="1"/>
  <c r="K75" i="26" s="1"/>
  <c r="L59" i="26"/>
  <c r="L80" i="26" s="1"/>
  <c r="L85" i="26"/>
  <c r="G78" i="26"/>
  <c r="I77" i="26"/>
  <c r="I70" i="26"/>
  <c r="H71" i="26"/>
  <c r="G72" i="26"/>
  <c r="J55" i="26"/>
  <c r="L66" i="26" l="1"/>
  <c r="L68" i="26" s="1"/>
  <c r="L75" i="26" s="1"/>
  <c r="H78" i="26"/>
  <c r="J82" i="26"/>
  <c r="J56" i="26"/>
  <c r="J69" i="26" s="1"/>
  <c r="I71" i="26"/>
  <c r="K53" i="26"/>
  <c r="H72" i="26"/>
  <c r="I78" i="26" l="1"/>
  <c r="I72" i="26"/>
  <c r="K55" i="26"/>
  <c r="J77" i="26"/>
  <c r="J70" i="26"/>
  <c r="J71" i="26" l="1"/>
  <c r="J78" i="26" s="1"/>
  <c r="K82" i="26"/>
  <c r="K56" i="26"/>
  <c r="K69" i="26" s="1"/>
  <c r="L53" i="26"/>
  <c r="J72" i="26" l="1"/>
  <c r="K77" i="26"/>
  <c r="K70" i="26"/>
  <c r="L55" i="26"/>
  <c r="L82" i="26" l="1"/>
  <c r="L56" i="26"/>
  <c r="L69" i="26" s="1"/>
  <c r="K71" i="26"/>
  <c r="K78" i="26" s="1"/>
  <c r="K72" i="26" l="1"/>
  <c r="L77" i="26"/>
  <c r="L70" i="26"/>
  <c r="L71" i="26" l="1"/>
  <c r="L78" i="26" s="1"/>
  <c r="L72" i="26" l="1"/>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6" l="1"/>
  <c r="C79" i="26" l="1"/>
  <c r="B83" i="26"/>
  <c r="D79" i="26"/>
  <c r="D83" i="26" s="1"/>
  <c r="D86" i="26" s="1"/>
  <c r="E79" i="26" l="1"/>
  <c r="B86" i="26"/>
  <c r="B84" i="26"/>
  <c r="B89" i="26" s="1"/>
  <c r="B88" i="26"/>
  <c r="C83" i="26"/>
  <c r="C86" i="26" s="1"/>
  <c r="D84" i="26" l="1"/>
  <c r="E83" i="26"/>
  <c r="F79" i="26"/>
  <c r="E84" i="26"/>
  <c r="E89" i="26" s="1"/>
  <c r="D88" i="26"/>
  <c r="D87" i="26"/>
  <c r="B87" i="26"/>
  <c r="B90" i="26" s="1"/>
  <c r="C87" i="26"/>
  <c r="C90" i="26" s="1"/>
  <c r="E88" i="26"/>
  <c r="C84" i="26"/>
  <c r="C89" i="26" s="1"/>
  <c r="C88" i="26"/>
  <c r="G79" i="26"/>
  <c r="G83" i="26" s="1"/>
  <c r="G86" i="26" s="1"/>
  <c r="D90" i="26" l="1"/>
  <c r="F83" i="26"/>
  <c r="I79" i="26"/>
  <c r="I83" i="26" s="1"/>
  <c r="I86" i="26" s="1"/>
  <c r="H79" i="26"/>
  <c r="H83" i="26" s="1"/>
  <c r="H86" i="26" s="1"/>
  <c r="E86" i="26"/>
  <c r="D89" i="26"/>
  <c r="G84" i="26"/>
  <c r="F86" i="26" l="1"/>
  <c r="F88" i="26"/>
  <c r="I84" i="26"/>
  <c r="G88" i="26"/>
  <c r="F84" i="26"/>
  <c r="F89" i="26" s="1"/>
  <c r="H84" i="26"/>
  <c r="H89" i="26" s="1"/>
  <c r="H88" i="26"/>
  <c r="I88" i="26"/>
  <c r="J79" i="26"/>
  <c r="J83" i="26" s="1"/>
  <c r="J86" i="26" s="1"/>
  <c r="K79" i="26"/>
  <c r="K83" i="26" s="1"/>
  <c r="K86" i="26" s="1"/>
  <c r="G87" i="26"/>
  <c r="I87" i="26"/>
  <c r="I90" i="26" s="1"/>
  <c r="F87" i="26"/>
  <c r="F90" i="26" s="1"/>
  <c r="H87" i="26"/>
  <c r="H90" i="26" s="1"/>
  <c r="E87" i="26"/>
  <c r="E90" i="26" s="1"/>
  <c r="K87" i="26"/>
  <c r="G89" i="26"/>
  <c r="J84" i="26" l="1"/>
  <c r="J89" i="26" s="1"/>
  <c r="L79" i="26"/>
  <c r="L83" i="26" s="1"/>
  <c r="J87" i="26"/>
  <c r="J90" i="26" s="1"/>
  <c r="J88" i="26"/>
  <c r="K88" i="26"/>
  <c r="K90" i="26"/>
  <c r="G90" i="26"/>
  <c r="K84" i="26"/>
  <c r="K89" i="26" s="1"/>
  <c r="I89" i="26"/>
  <c r="L86" i="26" l="1"/>
  <c r="L87" i="26" s="1"/>
  <c r="L88" i="26"/>
  <c r="L84" i="26"/>
  <c r="L89" i="26" s="1"/>
  <c r="G28" i="26" s="1"/>
  <c r="G30" i="26" l="1"/>
  <c r="L90" i="26"/>
  <c r="G29" i="26" s="1"/>
</calcChain>
</file>

<file path=xl/sharedStrings.xml><?xml version="1.0" encoding="utf-8"?>
<sst xmlns="http://schemas.openxmlformats.org/spreadsheetml/2006/main" count="1057" uniqueCount="577">
  <si>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</si>
  <si>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</si>
  <si>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</si>
  <si>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</si>
  <si>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</si>
  <si>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</si>
  <si>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</si>
  <si>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</si>
  <si>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</si>
  <si>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</si>
  <si>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</si>
  <si>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</si>
  <si>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</si>
  <si>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</si>
  <si>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</si>
  <si>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</si>
  <si>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</si>
  <si>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</si>
  <si>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</si>
  <si>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</si>
  <si>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</si>
  <si>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</si>
  <si>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</si>
  <si>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</si>
  <si>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</si>
  <si>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</si>
  <si>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</si>
  <si>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</si>
  <si>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</si>
  <si>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</si>
  <si>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</si>
  <si>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</si>
  <si>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</si>
  <si>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</si>
  <si>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</si>
  <si>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</si>
  <si>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</si>
  <si>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</si>
  <si>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</si>
  <si>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</si>
  <si>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</si>
  <si>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</si>
  <si>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</si>
  <si>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</si>
  <si>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</si>
  <si>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</si>
  <si>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</si>
  <si>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</si>
  <si>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</si>
  <si>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</si>
  <si>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</si>
  <si>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</si>
  <si>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</si>
  <si>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</si>
  <si>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</si>
  <si>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</si>
  <si>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</si>
  <si>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</si>
  <si>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</si>
  <si>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</si>
  <si>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</si>
  <si>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</si>
  <si>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</si>
  <si>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</si>
  <si>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</si>
  <si>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</si>
  <si>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</si>
  <si>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</si>
  <si>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</si>
  <si>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</si>
  <si>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</si>
  <si>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</si>
  <si>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</si>
  <si>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</si>
  <si>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</si>
  <si>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</si>
  <si>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</si>
  <si>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</si>
  <si>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</si>
  <si>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</si>
  <si>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</si>
  <si>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</si>
  <si>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</si>
  <si>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</si>
  <si>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</si>
  <si>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</si>
  <si>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</si>
  <si>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</si>
  <si>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</si>
  <si>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</si>
  <si>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</si>
  <si>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</si>
  <si>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</si>
  <si>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</si>
  <si>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</si>
  <si>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</si>
  <si>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</si>
  <si>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</si>
  <si>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</si>
  <si>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</si>
  <si>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</si>
  <si>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</si>
  <si>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</si>
  <si>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</si>
  <si>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</si>
  <si>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</si>
  <si>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</si>
  <si>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</si>
  <si>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</si>
  <si>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</si>
  <si>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</si>
  <si>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</si>
  <si>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</si>
  <si>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</si>
  <si>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</si>
  <si>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</si>
  <si>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</si>
  <si>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</si>
  <si>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</si>
  <si>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</si>
  <si>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</si>
  <si>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</si>
  <si>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</si>
  <si>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</si>
  <si>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</si>
  <si>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</si>
  <si>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</si>
  <si>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</si>
  <si>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</si>
  <si>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</si>
  <si>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</si>
  <si>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</si>
  <si>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</si>
  <si>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</si>
  <si>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</si>
  <si>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</si>
  <si>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</si>
  <si>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</si>
  <si>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</si>
  <si>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</si>
  <si>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</si>
  <si>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</si>
  <si>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</si>
  <si>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</si>
  <si>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</si>
  <si>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</si>
  <si>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</si>
  <si>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</si>
  <si>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</si>
  <si>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</si>
  <si>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</si>
  <si>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</si>
  <si>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</si>
  <si>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</si>
  <si>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</si>
  <si>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</si>
  <si>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</si>
  <si>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</si>
  <si>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</si>
  <si>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</si>
  <si>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</si>
  <si>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</si>
  <si>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</si>
  <si>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</si>
  <si>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</si>
  <si>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</si>
  <si>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</si>
  <si>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</si>
  <si>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</si>
  <si>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</si>
  <si>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</si>
  <si>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</si>
  <si>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</si>
  <si>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</si>
  <si>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</si>
  <si>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</si>
  <si>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</si>
  <si>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</si>
  <si>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</si>
  <si>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</si>
  <si>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</si>
  <si>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</si>
  <si>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</si>
  <si>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</si>
  <si>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</si>
  <si>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</si>
  <si>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</si>
  <si>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</si>
  <si>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</si>
  <si>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</si>
  <si>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</si>
  <si>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</si>
  <si>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</si>
  <si>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</si>
  <si>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</si>
  <si>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</si>
  <si>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</si>
  <si>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</si>
  <si>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</si>
  <si>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</si>
  <si>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</si>
  <si>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</si>
  <si>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</si>
  <si>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</si>
  <si>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</si>
  <si>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</si>
  <si>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</si>
  <si>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</si>
  <si>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</si>
  <si>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</si>
  <si>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</si>
  <si>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</si>
  <si>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</si>
  <si>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</si>
  <si>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</si>
  <si>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</si>
  <si>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</si>
  <si>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</si>
  <si>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</si>
  <si>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</si>
  <si>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</si>
  <si>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</si>
  <si>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</si>
  <si>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</si>
  <si>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</si>
  <si>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</si>
  <si>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</si>
  <si>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</si>
  <si>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</si>
  <si>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</si>
  <si>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</si>
  <si>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</si>
  <si>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</si>
  <si>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</si>
  <si>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</si>
  <si>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</si>
  <si>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</si>
  <si>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</si>
  <si>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</si>
  <si>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</si>
  <si>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</si>
  <si>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</si>
  <si>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</si>
  <si>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</si>
  <si>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</si>
  <si>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</si>
  <si>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</si>
  <si>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</si>
  <si>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</si>
  <si>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</si>
  <si>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</si>
  <si>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</si>
  <si>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</si>
  <si>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</si>
  <si>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</si>
  <si>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</si>
  <si>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</si>
  <si>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</si>
  <si>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</si>
  <si>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</si>
  <si>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</si>
  <si>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</si>
  <si>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</si>
  <si>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</si>
  <si>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</si>
  <si>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</si>
  <si>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</si>
  <si>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</si>
  <si>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</si>
  <si>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</si>
  <si>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</si>
  <si>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</si>
  <si>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</si>
  <si>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</si>
  <si>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</si>
  <si>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</si>
  <si>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</si>
  <si>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</si>
  <si>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</si>
  <si>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</si>
  <si>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</si>
  <si>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</si>
  <si>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</si>
  <si>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</si>
  <si>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</si>
  <si>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</si>
  <si>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</si>
  <si>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</si>
  <si>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</si>
  <si>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</si>
  <si>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</si>
  <si>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</si>
  <si>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</si>
  <si>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</si>
  <si>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</si>
  <si>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</si>
  <si>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</si>
  <si>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</si>
  <si>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</si>
  <si>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</si>
  <si>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</si>
  <si>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</si>
  <si>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</si>
  <si>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</si>
  <si>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</si>
  <si>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</si>
  <si>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</si>
  <si>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</si>
  <si>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</si>
  <si>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</si>
  <si>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</si>
  <si>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</si>
  <si>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</si>
  <si>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</si>
  <si>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</si>
  <si>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</si>
  <si>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</si>
  <si>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</si>
  <si>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</si>
  <si>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</si>
  <si>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</si>
  <si>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</si>
  <si>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</si>
  <si>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</si>
  <si>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</si>
  <si>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</si>
  <si>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</si>
  <si>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</si>
  <si>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</si>
  <si>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</si>
  <si>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</si>
  <si>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</si>
  <si>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</si>
  <si>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</si>
  <si>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</si>
  <si>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</si>
  <si>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</si>
  <si>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</si>
  <si>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</si>
  <si>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</si>
  <si>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</si>
  <si>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</si>
  <si>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</si>
  <si>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</si>
  <si>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</si>
  <si>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</si>
  <si>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</si>
  <si>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</si>
  <si>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</si>
  <si>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</si>
  <si>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</si>
  <si>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</si>
  <si>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</si>
  <si>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</si>
  <si>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</si>
  <si>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</si>
  <si>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</si>
  <si>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</si>
  <si>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</si>
  <si>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</si>
  <si>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</si>
  <si>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</si>
  <si>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</si>
  <si>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</si>
  <si>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</si>
  <si>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</si>
  <si>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</si>
  <si>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</si>
  <si>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</si>
  <si>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</si>
  <si>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</si>
  <si>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</si>
  <si>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</si>
  <si>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</si>
  <si>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</si>
  <si>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</si>
  <si>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</si>
  <si>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</si>
  <si>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</si>
  <si>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</si>
  <si>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</si>
  <si>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</si>
  <si>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</si>
  <si>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</si>
  <si>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</si>
  <si>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</si>
  <si>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</si>
  <si>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</si>
  <si>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</si>
  <si>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</si>
  <si>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</si>
  <si>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</si>
  <si>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</si>
  <si>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</si>
  <si>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</si>
  <si>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</si>
  <si>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</si>
  <si>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</si>
  <si>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</si>
  <si>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</si>
  <si>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</si>
  <si>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</si>
  <si>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</si>
  <si>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</si>
  <si>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</si>
  <si>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</si>
  <si>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</si>
  <si>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</si>
  <si>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</si>
  <si>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</si>
  <si>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</si>
  <si>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</si>
  <si>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</si>
  <si>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</si>
  <si>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</si>
  <si>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</si>
  <si>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</si>
  <si>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</si>
  <si>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</si>
  <si>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</si>
  <si>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</si>
  <si>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</si>
  <si>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</si>
  <si>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</si>
  <si>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</si>
  <si>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</si>
  <si>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</si>
  <si>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</si>
  <si>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</si>
  <si>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</si>
  <si>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</si>
  <si>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</si>
  <si>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</si>
  <si>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</si>
  <si>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</si>
  <si>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</si>
  <si>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</si>
  <si>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</si>
  <si>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</si>
  <si>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</si>
  <si>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</si>
  <si>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</si>
  <si>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</si>
  <si>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</si>
  <si>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</si>
  <si>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</si>
  <si>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</si>
  <si>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</si>
  <si>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</si>
  <si>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</si>
  <si>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</si>
  <si>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</si>
  <si>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</si>
  <si>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</si>
  <si>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</si>
  <si>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</si>
  <si>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</si>
  <si>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</si>
  <si>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</si>
  <si>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</si>
  <si>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</si>
  <si>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</si>
  <si>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</si>
  <si>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</si>
  <si>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</si>
  <si>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</si>
  <si>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</si>
  <si>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</si>
  <si>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</si>
  <si>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</si>
  <si>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</si>
  <si>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</si>
  <si>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</si>
  <si>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</si>
  <si>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</si>
  <si>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</si>
  <si>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</si>
  <si>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</si>
  <si>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</si>
  <si>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</si>
  <si>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</si>
  <si>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</si>
  <si>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</si>
  <si>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</si>
  <si>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</si>
  <si>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</si>
  <si>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</si>
  <si>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</si>
  <si>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</si>
  <si>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</si>
  <si>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</si>
  <si>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</si>
  <si>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</si>
  <si>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</si>
  <si>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</si>
  <si>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</si>
  <si>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</si>
  <si>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</si>
  <si>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</si>
  <si>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</si>
  <si>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</si>
  <si>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</si>
  <si>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</si>
  <si>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</si>
  <si>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</si>
  <si>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</si>
  <si>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</si>
  <si>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</si>
  <si>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</si>
  <si>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</si>
  <si>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</si>
  <si>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</si>
  <si>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</si>
  <si>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</si>
  <si>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</si>
  <si>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</si>
  <si>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</si>
  <si>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</si>
  <si>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</si>
  <si>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</si>
  <si>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</si>
  <si>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</si>
  <si>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</si>
  <si>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</si>
  <si>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</si>
  <si>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</si>
  <si>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</si>
  <si>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</si>
  <si>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</si>
  <si>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обеспечение хозяйственной деятельности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</si>
  <si>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</si>
  <si>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</si>
  <si>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</si>
  <si>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</si>
  <si>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</si>
  <si>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</si>
  <si>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</si>
  <si>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</si>
  <si>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</si>
  <si>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</si>
  <si>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</si>
  <si>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</si>
  <si>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нд</t>
  </si>
  <si>
    <t>Прочие инвестиционные проекты</t>
  </si>
  <si>
    <t>не требуется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</si>
  <si>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</si>
  <si>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</si>
  <si>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</si>
  <si>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Предложение по корректировке утвержденного плана</t>
  </si>
  <si>
    <t>нет</t>
  </si>
  <si>
    <t>Возможно реализовать в установленный срок</t>
  </si>
  <si>
    <t>Другое, шт.</t>
  </si>
  <si>
    <t>Городской округ "Город Калининград"</t>
  </si>
  <si>
    <t>2022 год</t>
  </si>
  <si>
    <t>2021 год</t>
  </si>
  <si>
    <t>Н</t>
  </si>
  <si>
    <t>2023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</si>
  <si>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</si>
  <si>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</si>
  <si>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</si>
  <si>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</si>
  <si>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</si>
  <si>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L_99-комп-23</t>
  </si>
  <si>
    <t>Развитие СХД АО «Янтарьэнерго»</t>
  </si>
  <si>
    <t>обеспечение текущей деятельности, развитие СХД</t>
  </si>
  <si>
    <t>Сметная стоимость проекта в ценах 2023 года с НДС, млн. руб.</t>
  </si>
  <si>
    <t>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t>
  </si>
  <si>
    <t>2023 год: 
коммутатор системы хранения 32Gb 48/48PP+ 48pSFP+ - 2 шт., контроллер системы хранения - 4 шт.</t>
  </si>
  <si>
    <t>2023 год
коммутатор системы хранения 32Gb 48/48PP+ 48pSFP+ - 3,54 млн руб./шт.; контроллер системы хранения - 0,47 млн руб./шт.</t>
  </si>
  <si>
    <t>Утвержденный план</t>
  </si>
  <si>
    <t>Факт 2020 года</t>
  </si>
  <si>
    <t>Акционерное общество "Россети Янтарь"</t>
  </si>
  <si>
    <t>АО "Россети Янтарь"</t>
  </si>
  <si>
    <t>Инвестиции</t>
  </si>
  <si>
    <t>Год раскрытия информации: 2023 год</t>
  </si>
  <si>
    <t>2023</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</si>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</sst>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419]mmmm\ yyyy;@"/>
    <numFmt numFmtId="177" formatCode="_-* #,##0_р_._-;\-* #,##0_р_._-;_-* &quot;-&quot;_р_._-;_-@_-"/>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sz val="9"/>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u/>
      <sz val="11"/>
      <color theme="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cellStyleXfs>
  <cellXfs count="45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3" fontId="7" fillId="0" borderId="0" xfId="67" applyNumberFormat="1" applyFont="1" applyFill="1" applyAlignment="1">
      <alignment vertical="center"/>
    </xf>
    <xf numFmtId="0" fontId="44" fillId="0" borderId="0" xfId="62"/>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Border="1"/>
    <xf numFmtId="0" fontId="7" fillId="0" borderId="0" xfId="67" applyFont="1" applyFill="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43" xfId="2" applyFont="1" applyFill="1" applyBorder="1" applyAlignment="1">
      <alignment horizontal="center" vertical="center" wrapText="1"/>
    </xf>
    <xf numFmtId="14" fontId="11" fillId="24" borderId="43" xfId="2" applyNumberFormat="1" applyFont="1" applyFill="1" applyBorder="1" applyAlignment="1">
      <alignment horizontal="center" vertical="center" wrapText="1"/>
    </xf>
    <xf numFmtId="1" fontId="66" fillId="0" borderId="43" xfId="49" applyNumberFormat="1" applyFont="1" applyBorder="1" applyAlignment="1">
      <alignment horizontal="center" vertical="center"/>
    </xf>
    <xf numFmtId="49" fontId="66" fillId="0" borderId="43" xfId="49" applyNumberFormat="1" applyFont="1" applyBorder="1" applyAlignment="1">
      <alignment horizontal="center" vertical="center"/>
    </xf>
    <xf numFmtId="0" fontId="7" fillId="0" borderId="0" xfId="1" applyFont="1" applyBorder="1" applyAlignment="1">
      <alignment vertical="center" wrapText="1"/>
    </xf>
    <xf numFmtId="176" fontId="37" fillId="0" borderId="1" xfId="49" applyNumberFormat="1" applyFont="1" applyBorder="1" applyAlignment="1">
      <alignment horizontal="center" vertical="center"/>
    </xf>
    <xf numFmtId="14" fontId="40" fillId="0" borderId="35" xfId="2" applyNumberFormat="1" applyFont="1" applyFill="1" applyBorder="1" applyAlignment="1">
      <alignment horizontal="justify" vertical="top" wrapText="1"/>
    </xf>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14" fontId="37" fillId="0" borderId="45" xfId="49" applyNumberFormat="1" applyFont="1" applyBorder="1" applyAlignment="1">
      <alignment horizontal="center" vertical="center" wrapText="1"/>
    </xf>
    <xf numFmtId="0" fontId="3" fillId="0" borderId="1" xfId="1" applyFill="1" applyBorder="1" applyAlignment="1">
      <alignment vertical="center"/>
    </xf>
    <xf numFmtId="0" fontId="11" fillId="0" borderId="46" xfId="2"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7" xfId="49" applyNumberFormat="1" applyFont="1" applyBorder="1" applyAlignment="1">
      <alignment horizontal="center" vertical="center" wrapText="1"/>
    </xf>
    <xf numFmtId="1" fontId="66" fillId="0" borderId="48" xfId="49" applyNumberFormat="1" applyFont="1" applyBorder="1" applyAlignment="1">
      <alignment horizontal="center" vertical="center"/>
    </xf>
    <xf numFmtId="49" fontId="66" fillId="0" borderId="48" xfId="49" applyNumberFormat="1" applyFont="1" applyBorder="1" applyAlignment="1">
      <alignment horizontal="center" vertical="center"/>
    </xf>
    <xf numFmtId="49" fontId="37" fillId="0" borderId="48" xfId="49" applyNumberFormat="1" applyFont="1" applyBorder="1" applyAlignment="1">
      <alignment horizontal="center" vertical="center"/>
    </xf>
    <xf numFmtId="176" fontId="37" fillId="0" borderId="48" xfId="49" applyNumberFormat="1" applyFont="1" applyBorder="1" applyAlignment="1">
      <alignment horizontal="center" vertical="center"/>
    </xf>
    <xf numFmtId="1" fontId="37" fillId="0" borderId="48" xfId="49" applyNumberFormat="1" applyFont="1" applyBorder="1" applyAlignment="1">
      <alignment horizontal="center" vertical="center"/>
    </xf>
    <xf numFmtId="167" fontId="37" fillId="0" borderId="48" xfId="49" applyNumberFormat="1" applyFont="1" applyBorder="1" applyAlignment="1">
      <alignment horizontal="center" vertical="center"/>
    </xf>
    <xf numFmtId="14" fontId="37" fillId="0" borderId="48" xfId="49" applyNumberFormat="1" applyFont="1" applyBorder="1" applyAlignment="1">
      <alignment horizontal="center" vertical="center"/>
    </xf>
    <xf numFmtId="14" fontId="37" fillId="0" borderId="48" xfId="49" applyNumberFormat="1" applyFont="1" applyBorder="1" applyAlignment="1">
      <alignment horizontal="center" vertical="center" wrapText="1"/>
    </xf>
    <xf numFmtId="49" fontId="7" fillId="0" borderId="44" xfId="1" applyNumberFormat="1" applyFont="1" applyFill="1" applyBorder="1" applyAlignment="1">
      <alignment horizontal="center" vertical="center"/>
    </xf>
    <xf numFmtId="3" fontId="36" fillId="0" borderId="50" xfId="67" applyNumberFormat="1" applyFont="1" applyFill="1" applyBorder="1" applyAlignment="1">
      <alignment vertical="center"/>
    </xf>
    <xf numFmtId="0" fontId="67" fillId="0" borderId="54" xfId="67" applyFont="1" applyFill="1" applyBorder="1" applyAlignment="1">
      <alignment vertical="center" wrapText="1"/>
    </xf>
    <xf numFmtId="0" fontId="7" fillId="0" borderId="54" xfId="67" applyFont="1" applyFill="1" applyBorder="1" applyAlignment="1">
      <alignment vertical="center" wrapText="1"/>
    </xf>
    <xf numFmtId="9" fontId="36" fillId="0" borderId="55" xfId="67" applyNumberFormat="1" applyFont="1" applyFill="1" applyBorder="1" applyAlignment="1">
      <alignment vertical="center"/>
    </xf>
    <xf numFmtId="0" fontId="7" fillId="0" borderId="56" xfId="67" applyFont="1" applyFill="1" applyBorder="1" applyAlignment="1">
      <alignment vertical="center" wrapText="1"/>
    </xf>
    <xf numFmtId="169" fontId="36" fillId="0" borderId="54" xfId="67" applyNumberFormat="1" applyFont="1" applyFill="1" applyBorder="1" applyAlignment="1">
      <alignment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0" fontId="40" fillId="0" borderId="49" xfId="67" applyNumberFormat="1" applyFont="1" applyFill="1" applyBorder="1" applyAlignment="1">
      <alignment horizontal="center" vertical="center"/>
    </xf>
    <xf numFmtId="171" fontId="41" fillId="0" borderId="49" xfId="67" applyNumberFormat="1" applyFont="1" applyFill="1" applyBorder="1" applyAlignment="1">
      <alignment vertical="center"/>
    </xf>
    <xf numFmtId="172" fontId="41" fillId="0" borderId="49" xfId="67" applyNumberFormat="1" applyFont="1" applyFill="1" applyBorder="1" applyAlignment="1">
      <alignment vertical="center"/>
    </xf>
    <xf numFmtId="0" fontId="62" fillId="0" borderId="49" xfId="62" applyFont="1" applyBorder="1" applyAlignment="1">
      <alignment wrapText="1"/>
    </xf>
    <xf numFmtId="0" fontId="62" fillId="0" borderId="49" xfId="62" applyFont="1" applyBorder="1"/>
    <xf numFmtId="0" fontId="62" fillId="25" borderId="49" xfId="62" applyFont="1" applyFill="1" applyBorder="1"/>
    <xf numFmtId="10" fontId="62" fillId="25" borderId="49" xfId="62" applyNumberFormat="1" applyFont="1" applyFill="1" applyBorder="1"/>
    <xf numFmtId="10" fontId="36" fillId="25" borderId="49" xfId="67" applyNumberFormat="1" applyFont="1" applyFill="1" applyBorder="1" applyAlignment="1">
      <alignment vertical="center"/>
    </xf>
    <xf numFmtId="10" fontId="62" fillId="0" borderId="52" xfId="62" applyNumberFormat="1" applyFont="1" applyFill="1" applyBorder="1"/>
    <xf numFmtId="3" fontId="7" fillId="25" borderId="49" xfId="67" applyNumberFormat="1" applyFont="1" applyFill="1" applyBorder="1" applyAlignment="1">
      <alignment horizontal="right" vertical="center"/>
    </xf>
    <xf numFmtId="167" fontId="36" fillId="25" borderId="49" xfId="67" applyNumberFormat="1" applyFont="1" applyFill="1" applyBorder="1" applyAlignment="1">
      <alignment horizontal="right" vertical="center"/>
    </xf>
    <xf numFmtId="0" fontId="7" fillId="0" borderId="44" xfId="1" applyFont="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0" fontId="49" fillId="0" borderId="0" xfId="2" applyFont="1" applyFill="1" applyAlignment="1">
      <alignment horizontal="center"/>
    </xf>
    <xf numFmtId="0" fontId="7" fillId="0" borderId="49" xfId="1" applyFont="1" applyBorder="1" applyAlignment="1">
      <alignment vertical="center"/>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0" fontId="7" fillId="0" borderId="51" xfId="1" applyFont="1" applyBorder="1" applyAlignment="1">
      <alignment horizontal="center" vertical="center" wrapText="1"/>
    </xf>
    <xf numFmtId="49" fontId="7" fillId="0" borderId="49"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Font="1" applyFill="1" applyBorder="1" applyAlignment="1">
      <alignment vertical="center" wrapText="1"/>
    </xf>
    <xf numFmtId="0" fontId="4" fillId="0" borderId="49" xfId="1" applyFont="1" applyBorder="1" applyAlignment="1">
      <alignment horizontal="center" vertical="center"/>
    </xf>
    <xf numFmtId="0" fontId="42" fillId="0" borderId="49" xfId="2" applyFont="1" applyFill="1" applyBorder="1" applyAlignment="1">
      <alignment horizontal="center" vertical="center" textRotation="90" wrapText="1"/>
    </xf>
    <xf numFmtId="0" fontId="42" fillId="0" borderId="49" xfId="2" applyFont="1" applyFill="1" applyBorder="1" applyAlignment="1">
      <alignment horizontal="center" vertical="center" wrapText="1"/>
    </xf>
    <xf numFmtId="49" fontId="42" fillId="0" borderId="49" xfId="2" applyNumberFormat="1" applyFont="1" applyFill="1" applyBorder="1" applyAlignment="1">
      <alignment horizontal="center" vertical="center" wrapText="1"/>
    </xf>
    <xf numFmtId="0" fontId="42" fillId="0" borderId="49" xfId="2" applyFont="1" applyFill="1" applyBorder="1" applyAlignment="1">
      <alignment horizontal="left" vertical="center" wrapText="1"/>
    </xf>
    <xf numFmtId="175" fontId="42" fillId="0" borderId="49" xfId="2" applyNumberFormat="1" applyFont="1" applyFill="1" applyBorder="1" applyAlignment="1">
      <alignment horizontal="center" vertical="center" wrapText="1"/>
    </xf>
    <xf numFmtId="175" fontId="39" fillId="0" borderId="49" xfId="2" applyNumberFormat="1" applyFont="1" applyFill="1" applyBorder="1" applyAlignment="1">
      <alignment horizontal="center" vertical="center" wrapText="1"/>
    </xf>
    <xf numFmtId="49" fontId="11" fillId="0" borderId="49" xfId="2" applyNumberFormat="1" applyFont="1" applyFill="1" applyBorder="1" applyAlignment="1">
      <alignment horizontal="center" vertical="center" wrapText="1"/>
    </xf>
    <xf numFmtId="0" fontId="11" fillId="0" borderId="49" xfId="2" applyFont="1" applyFill="1" applyBorder="1" applyAlignment="1">
      <alignment horizontal="left" vertical="center" wrapText="1"/>
    </xf>
    <xf numFmtId="175" fontId="11" fillId="0" borderId="49" xfId="2" applyNumberFormat="1" applyFont="1" applyFill="1" applyBorder="1" applyAlignment="1">
      <alignment horizontal="center" vertical="center" wrapText="1"/>
    </xf>
    <xf numFmtId="175" fontId="11" fillId="0" borderId="49" xfId="0" applyNumberFormat="1" applyFont="1" applyFill="1" applyBorder="1" applyAlignment="1">
      <alignment horizontal="center" vertical="center"/>
    </xf>
    <xf numFmtId="175" fontId="42" fillId="0" borderId="49" xfId="0" applyNumberFormat="1" applyFont="1" applyFill="1" applyBorder="1" applyAlignment="1">
      <alignment horizontal="center" vertical="center"/>
    </xf>
    <xf numFmtId="0" fontId="47" fillId="0" borderId="49" xfId="45" applyFont="1" applyFill="1" applyBorder="1" applyAlignment="1">
      <alignment horizontal="left" vertical="center" wrapText="1"/>
    </xf>
    <xf numFmtId="175" fontId="43" fillId="0" borderId="49" xfId="45" applyNumberFormat="1" applyFont="1" applyFill="1" applyBorder="1" applyAlignment="1">
      <alignment horizontal="center" vertical="center" wrapText="1"/>
    </xf>
    <xf numFmtId="0" fontId="43" fillId="0" borderId="49" xfId="45" applyFont="1" applyFill="1" applyBorder="1" applyAlignment="1">
      <alignment horizontal="left" vertical="center" wrapText="1"/>
    </xf>
    <xf numFmtId="175" fontId="43" fillId="0" borderId="2" xfId="45" applyNumberFormat="1" applyFont="1" applyFill="1" applyBorder="1" applyAlignment="1">
      <alignment horizontal="center" vertical="center"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49" xfId="2" applyFont="1" applyFill="1" applyBorder="1" applyAlignment="1">
      <alignment vertical="center" wrapText="1"/>
    </xf>
    <xf numFmtId="0" fontId="7" fillId="0" borderId="49" xfId="1" applyFont="1" applyBorder="1" applyAlignment="1">
      <alignment vertical="center" wrapText="1"/>
    </xf>
    <xf numFmtId="0" fontId="7" fillId="0" borderId="46" xfId="1" applyFont="1" applyBorder="1" applyAlignment="1">
      <alignment horizontal="left" vertical="center" wrapText="1"/>
    </xf>
    <xf numFmtId="2" fontId="7" fillId="0" borderId="49" xfId="1" applyNumberFormat="1" applyFont="1" applyBorder="1" applyAlignment="1">
      <alignment horizontal="left" vertical="center" wrapText="1"/>
    </xf>
    <xf numFmtId="0" fontId="7" fillId="0" borderId="49" xfId="1" applyFont="1" applyBorder="1" applyAlignment="1">
      <alignment horizontal="left" vertical="center" wrapText="1"/>
    </xf>
    <xf numFmtId="0" fontId="42" fillId="0" borderId="46" xfId="2" applyFont="1" applyFill="1" applyBorder="1" applyAlignment="1">
      <alignment horizontal="center" vertical="center" wrapText="1"/>
    </xf>
    <xf numFmtId="0" fontId="63" fillId="0" borderId="0" xfId="67" applyFont="1" applyFill="1" applyBorder="1" applyAlignment="1">
      <alignment vertical="center" wrapText="1"/>
    </xf>
    <xf numFmtId="167" fontId="71" fillId="0" borderId="0" xfId="67" applyNumberFormat="1" applyFont="1" applyFill="1" applyBorder="1" applyAlignment="1">
      <alignment horizontal="center" vertical="center"/>
    </xf>
    <xf numFmtId="0" fontId="64" fillId="0" borderId="0" xfId="50"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72" fillId="0" borderId="0" xfId="1" applyFont="1" applyAlignment="1">
      <alignment horizontal="center" vertic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58" fillId="0" borderId="0" xfId="67" applyFont="1" applyFill="1" applyAlignment="1">
      <alignment horizontal="left"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9" xfId="2" applyFont="1" applyFill="1" applyBorder="1" applyAlignment="1">
      <alignment horizontal="center" vertical="center"/>
    </xf>
    <xf numFmtId="0" fontId="42" fillId="0" borderId="49"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9"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39" fillId="0" borderId="4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9" xfId="2"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0"/>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E62-41D8-AF27-129E00EC0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E62-41D8-AF27-129E00EC0364}"/>
            </c:ext>
          </c:extLst>
        </c:ser>
        <c:dLbls>
          <c:showLegendKey val="0"/>
          <c:showVal val="0"/>
          <c:showCatName val="0"/>
          <c:showSerName val="0"/>
          <c:showPercent val="0"/>
          <c:showBubbleSize val="0"/>
        </c:dLbls>
        <c:smooth val="0"/>
        <c:axId val="474372184"/>
        <c:axId val="474371400"/>
      </c:lineChart>
      <c:catAx>
        <c:axId val="474372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1400"/>
        <c:crosses val="autoZero"/>
        <c:auto val="1"/>
        <c:lblAlgn val="ctr"/>
        <c:lblOffset val="100"/>
        <c:noMultiLvlLbl val="0"/>
      </c:catAx>
      <c:valAx>
        <c:axId val="4743714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21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7D4A-4B97-B673-F7DA8830E91E}"/>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7D4A-4B97-B673-F7DA8830E91E}"/>
            </c:ext>
          </c:extLst>
        </c:ser>
        <c:dLbls>
          <c:showLegendKey val="0"/>
          <c:showVal val="0"/>
          <c:showCatName val="0"/>
          <c:showSerName val="0"/>
          <c:showPercent val="0"/>
          <c:showBubbleSize val="0"/>
        </c:dLbls>
        <c:smooth val="0"/>
        <c:axId val="474377672"/>
        <c:axId val="474374928"/>
      </c:lineChart>
      <c:catAx>
        <c:axId val="4743776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4928"/>
        <c:crosses val="autoZero"/>
        <c:auto val="1"/>
        <c:lblAlgn val="ctr"/>
        <c:lblOffset val="100"/>
        <c:noMultiLvlLbl val="0"/>
      </c:catAx>
      <c:valAx>
        <c:axId val="4743749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76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E7C4-485E-B0EF-C38AC72D0B8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E7C4-485E-B0EF-C38AC72D0B87}"/>
            </c:ext>
          </c:extLst>
        </c:ser>
        <c:dLbls>
          <c:showLegendKey val="0"/>
          <c:showVal val="0"/>
          <c:showCatName val="0"/>
          <c:showSerName val="0"/>
          <c:showPercent val="0"/>
          <c:showBubbleSize val="0"/>
        </c:dLbls>
        <c:smooth val="0"/>
        <c:axId val="474377280"/>
        <c:axId val="474373360"/>
      </c:lineChart>
      <c:catAx>
        <c:axId val="4743772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3360"/>
        <c:crosses val="autoZero"/>
        <c:auto val="1"/>
        <c:lblAlgn val="ctr"/>
        <c:lblOffset val="100"/>
        <c:noMultiLvlLbl val="0"/>
      </c:catAx>
      <c:valAx>
        <c:axId val="4743733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72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80" zoomScaleSheetLayoutView="80" workbookViewId="0">
      <selection activeCell="A5" sqref="A5:C5"/>
    </sheetView>
  </sheetViews>
  <sheetFormatPr defaultColWidth="9.140625" defaultRowHeight="15" x14ac:dyDescent="0.25"/>
  <cols>
    <col min="1" max="1" width="6.140625" style="232" customWidth="1"/>
    <col min="2" max="2" width="53.5703125" style="232" customWidth="1"/>
    <col min="3" max="3" width="91.42578125" style="232" customWidth="1"/>
    <col min="4" max="4" width="12" style="232" customWidth="1"/>
    <col min="5" max="5" width="14.42578125" style="232" customWidth="1"/>
    <col min="6" max="6" width="36.5703125" style="232" customWidth="1"/>
    <col min="7" max="7" width="20" style="232" customWidth="1"/>
    <col min="8" max="8" width="25.5703125" style="232" customWidth="1"/>
    <col min="9" max="9" width="16.42578125" style="232" customWidth="1"/>
    <col min="10" max="16384" width="9.140625" style="232"/>
  </cols>
  <sheetData>
    <row r="1" spans="1:22" s="15" customFormat="1" ht="18.75" customHeight="1" x14ac:dyDescent="0.2">
      <c r="A1" s="214"/>
      <c r="C1" s="215" t="s">
        <v>66</v>
      </c>
    </row>
    <row r="2" spans="1:22" s="15" customFormat="1" ht="18.75" customHeight="1" x14ac:dyDescent="0.3">
      <c r="A2" s="214"/>
      <c r="C2" s="216" t="s">
        <v>8</v>
      </c>
    </row>
    <row r="3" spans="1:22" s="15" customFormat="1" ht="18.75" x14ac:dyDescent="0.3">
      <c r="A3" s="217"/>
      <c r="C3" s="216" t="s">
        <v>65</v>
      </c>
    </row>
    <row r="4" spans="1:22" s="15" customFormat="1" ht="18.75" x14ac:dyDescent="0.3">
      <c r="A4" s="217"/>
      <c r="H4" s="216"/>
    </row>
    <row r="5" spans="1:22" s="15" customFormat="1" ht="15.75" x14ac:dyDescent="0.25">
      <c r="A5" s="335" t="s">
        <v>574</v>
      </c>
      <c r="B5" s="335"/>
      <c r="C5" s="335"/>
      <c r="D5" s="150"/>
      <c r="E5" s="150"/>
      <c r="F5" s="150"/>
      <c r="G5" s="150"/>
      <c r="H5" s="150"/>
      <c r="I5" s="150"/>
      <c r="J5" s="150"/>
    </row>
    <row r="6" spans="1:22" s="15" customFormat="1" ht="18.75" x14ac:dyDescent="0.3">
      <c r="A6" s="217"/>
      <c r="H6" s="216"/>
    </row>
    <row r="7" spans="1:22" s="15" customFormat="1" ht="18.75" x14ac:dyDescent="0.2">
      <c r="A7" s="339" t="s">
        <v>7</v>
      </c>
      <c r="B7" s="339"/>
      <c r="C7" s="339"/>
      <c r="D7" s="218"/>
      <c r="E7" s="218"/>
      <c r="F7" s="218"/>
      <c r="G7" s="218"/>
      <c r="H7" s="218"/>
      <c r="I7" s="218"/>
      <c r="J7" s="218"/>
      <c r="K7" s="218"/>
      <c r="L7" s="218"/>
      <c r="M7" s="218"/>
      <c r="N7" s="218"/>
      <c r="O7" s="218"/>
      <c r="P7" s="218"/>
      <c r="Q7" s="218"/>
      <c r="R7" s="218"/>
      <c r="S7" s="218"/>
      <c r="T7" s="218"/>
      <c r="U7" s="218"/>
      <c r="V7" s="218"/>
    </row>
    <row r="8" spans="1:22" s="15" customFormat="1" ht="18.75" x14ac:dyDescent="0.2">
      <c r="A8" s="219"/>
      <c r="B8" s="219"/>
      <c r="C8" s="219"/>
      <c r="D8" s="219"/>
      <c r="E8" s="219"/>
      <c r="F8" s="219"/>
      <c r="G8" s="219"/>
      <c r="H8" s="219"/>
      <c r="I8" s="218"/>
      <c r="J8" s="218"/>
      <c r="K8" s="218"/>
      <c r="L8" s="218"/>
      <c r="M8" s="218"/>
      <c r="N8" s="218"/>
      <c r="O8" s="218"/>
      <c r="P8" s="218"/>
      <c r="Q8" s="218"/>
      <c r="R8" s="218"/>
      <c r="S8" s="218"/>
      <c r="T8" s="218"/>
      <c r="U8" s="218"/>
      <c r="V8" s="218"/>
    </row>
    <row r="9" spans="1:22" s="15" customFormat="1" ht="18.75" x14ac:dyDescent="0.2">
      <c r="A9" s="340" t="s">
        <v>571</v>
      </c>
      <c r="B9" s="340"/>
      <c r="C9" s="340"/>
      <c r="D9" s="220"/>
      <c r="E9" s="220"/>
      <c r="F9" s="220"/>
      <c r="G9" s="220"/>
      <c r="H9" s="220"/>
      <c r="I9" s="218"/>
      <c r="J9" s="218"/>
      <c r="K9" s="218"/>
      <c r="L9" s="218"/>
      <c r="M9" s="218"/>
      <c r="N9" s="218"/>
      <c r="O9" s="218"/>
      <c r="P9" s="218"/>
      <c r="Q9" s="218"/>
      <c r="R9" s="218"/>
      <c r="S9" s="218"/>
      <c r="T9" s="218"/>
      <c r="U9" s="218"/>
      <c r="V9" s="218"/>
    </row>
    <row r="10" spans="1:22" s="15" customFormat="1" ht="18.75" x14ac:dyDescent="0.2">
      <c r="A10" s="336" t="s">
        <v>6</v>
      </c>
      <c r="B10" s="336"/>
      <c r="C10" s="336"/>
      <c r="D10" s="221"/>
      <c r="E10" s="221"/>
      <c r="F10" s="221"/>
      <c r="G10" s="221"/>
      <c r="H10" s="221"/>
      <c r="I10" s="218"/>
      <c r="J10" s="218"/>
      <c r="K10" s="218"/>
      <c r="L10" s="218"/>
      <c r="M10" s="218"/>
      <c r="N10" s="218"/>
      <c r="O10" s="218"/>
      <c r="P10" s="218"/>
      <c r="Q10" s="218"/>
      <c r="R10" s="218"/>
      <c r="S10" s="218"/>
      <c r="T10" s="218"/>
      <c r="U10" s="218"/>
      <c r="V10" s="218"/>
    </row>
    <row r="11" spans="1:22" s="15" customFormat="1" ht="18.75" x14ac:dyDescent="0.2">
      <c r="A11" s="219"/>
      <c r="B11" s="219"/>
      <c r="C11" s="219"/>
      <c r="D11" s="219"/>
      <c r="E11" s="219"/>
      <c r="F11" s="219"/>
      <c r="G11" s="219"/>
      <c r="H11" s="219"/>
      <c r="I11" s="218"/>
      <c r="J11" s="218"/>
      <c r="K11" s="218"/>
      <c r="L11" s="218"/>
      <c r="M11" s="218"/>
      <c r="N11" s="218"/>
      <c r="O11" s="218"/>
      <c r="P11" s="218"/>
      <c r="Q11" s="218"/>
      <c r="R11" s="218"/>
      <c r="S11" s="218"/>
      <c r="T11" s="218"/>
      <c r="U11" s="218"/>
      <c r="V11" s="218"/>
    </row>
    <row r="12" spans="1:22" s="15" customFormat="1" ht="18.75" x14ac:dyDescent="0.2">
      <c r="A12" s="338" t="s">
        <v>562</v>
      </c>
      <c r="B12" s="338"/>
      <c r="C12" s="338"/>
      <c r="D12" s="220"/>
      <c r="E12" s="220"/>
      <c r="F12" s="220"/>
      <c r="G12" s="220"/>
      <c r="H12" s="220"/>
      <c r="I12" s="218"/>
      <c r="J12" s="218"/>
      <c r="K12" s="218"/>
      <c r="L12" s="218"/>
      <c r="M12" s="218"/>
      <c r="N12" s="218"/>
      <c r="O12" s="218"/>
      <c r="P12" s="218"/>
      <c r="Q12" s="218"/>
      <c r="R12" s="218"/>
      <c r="S12" s="218"/>
      <c r="T12" s="218"/>
      <c r="U12" s="218"/>
      <c r="V12" s="218"/>
    </row>
    <row r="13" spans="1:22" s="15" customFormat="1" ht="18.75" x14ac:dyDescent="0.2">
      <c r="A13" s="336" t="s">
        <v>5</v>
      </c>
      <c r="B13" s="336"/>
      <c r="C13" s="336"/>
      <c r="D13" s="221"/>
      <c r="E13" s="221"/>
      <c r="F13" s="221"/>
      <c r="G13" s="221"/>
      <c r="H13" s="221"/>
      <c r="I13" s="218"/>
      <c r="J13" s="218"/>
      <c r="K13" s="218"/>
      <c r="L13" s="218"/>
      <c r="M13" s="218"/>
      <c r="N13" s="218"/>
      <c r="O13" s="218"/>
      <c r="P13" s="218"/>
      <c r="Q13" s="218"/>
      <c r="R13" s="218"/>
      <c r="S13" s="218"/>
      <c r="T13" s="218"/>
      <c r="U13" s="218"/>
      <c r="V13" s="218"/>
    </row>
    <row r="14" spans="1:22" s="222" customFormat="1" ht="15.75" customHeight="1" x14ac:dyDescent="0.2">
      <c r="A14" s="213"/>
      <c r="B14" s="213"/>
      <c r="C14" s="213"/>
      <c r="D14" s="213"/>
      <c r="E14" s="213"/>
      <c r="F14" s="213"/>
      <c r="G14" s="213"/>
      <c r="H14" s="213"/>
      <c r="I14" s="213"/>
      <c r="J14" s="213"/>
      <c r="K14" s="213"/>
      <c r="L14" s="213"/>
      <c r="M14" s="213"/>
      <c r="N14" s="213"/>
      <c r="O14" s="213"/>
      <c r="P14" s="213"/>
      <c r="Q14" s="213"/>
      <c r="R14" s="213"/>
      <c r="S14" s="213"/>
      <c r="T14" s="213"/>
      <c r="U14" s="213"/>
      <c r="V14" s="213"/>
    </row>
    <row r="15" spans="1:22" s="223" customFormat="1" ht="51" customHeight="1" x14ac:dyDescent="0.2">
      <c r="A15" s="341" t="s">
        <v>566</v>
      </c>
      <c r="B15" s="341"/>
      <c r="C15" s="341"/>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336" t="s">
        <v>4</v>
      </c>
      <c r="B16" s="336"/>
      <c r="C16" s="336"/>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337" t="s">
        <v>509</v>
      </c>
      <c r="B18" s="338"/>
      <c r="C18" s="338"/>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23" customFormat="1" ht="39.75" customHeight="1" x14ac:dyDescent="0.2">
      <c r="A20" s="34" t="s">
        <v>3</v>
      </c>
      <c r="B20" s="226" t="s">
        <v>64</v>
      </c>
      <c r="C20" s="227" t="s">
        <v>63</v>
      </c>
      <c r="D20" s="228"/>
      <c r="E20" s="228"/>
      <c r="F20" s="228"/>
      <c r="G20" s="228"/>
      <c r="H20" s="228"/>
      <c r="I20" s="213"/>
      <c r="J20" s="213"/>
      <c r="K20" s="213"/>
      <c r="L20" s="213"/>
      <c r="M20" s="213"/>
      <c r="N20" s="213"/>
      <c r="O20" s="213"/>
      <c r="P20" s="213"/>
      <c r="Q20" s="213"/>
      <c r="R20" s="213"/>
      <c r="S20" s="213"/>
      <c r="T20" s="229"/>
      <c r="U20" s="229"/>
      <c r="V20" s="229"/>
    </row>
    <row r="21" spans="1:22" s="223" customFormat="1" ht="16.5" customHeight="1" x14ac:dyDescent="0.2">
      <c r="A21" s="227">
        <v>1</v>
      </c>
      <c r="B21" s="226">
        <v>2</v>
      </c>
      <c r="C21" s="227">
        <v>3</v>
      </c>
      <c r="D21" s="228"/>
      <c r="E21" s="228"/>
      <c r="F21" s="228"/>
      <c r="G21" s="228"/>
      <c r="H21" s="228"/>
      <c r="I21" s="213"/>
      <c r="J21" s="213"/>
      <c r="K21" s="213"/>
      <c r="L21" s="213"/>
      <c r="M21" s="213"/>
      <c r="N21" s="213"/>
      <c r="O21" s="213"/>
      <c r="P21" s="213"/>
      <c r="Q21" s="213"/>
      <c r="R21" s="213"/>
      <c r="S21" s="213"/>
      <c r="T21" s="229"/>
      <c r="U21" s="229"/>
      <c r="V21" s="229"/>
    </row>
    <row r="22" spans="1:22" s="223" customFormat="1" ht="39" customHeight="1" x14ac:dyDescent="0.2">
      <c r="A22" s="27" t="s">
        <v>62</v>
      </c>
      <c r="B22" s="230" t="s">
        <v>345</v>
      </c>
      <c r="C22" s="147" t="s">
        <v>543</v>
      </c>
      <c r="D22" s="228"/>
      <c r="E22" s="228"/>
      <c r="F22" s="228"/>
      <c r="G22" s="228"/>
      <c r="H22" s="228"/>
      <c r="I22" s="213"/>
      <c r="J22" s="213"/>
      <c r="K22" s="213"/>
      <c r="L22" s="213"/>
      <c r="M22" s="213"/>
      <c r="N22" s="213"/>
      <c r="O22" s="213"/>
      <c r="P22" s="213"/>
      <c r="Q22" s="213"/>
      <c r="R22" s="213"/>
      <c r="S22" s="213"/>
      <c r="T22" s="229"/>
      <c r="U22" s="229"/>
      <c r="V22" s="229"/>
    </row>
    <row r="23" spans="1:22" s="223" customFormat="1" ht="41.25" customHeight="1" x14ac:dyDescent="0.2">
      <c r="A23" s="27" t="s">
        <v>61</v>
      </c>
      <c r="B23" s="35" t="s">
        <v>546</v>
      </c>
      <c r="C23" s="147" t="s">
        <v>545</v>
      </c>
      <c r="D23" s="228"/>
      <c r="E23" s="228"/>
      <c r="F23" s="228"/>
      <c r="G23" s="228"/>
      <c r="H23" s="228"/>
      <c r="I23" s="213"/>
      <c r="J23" s="213"/>
      <c r="K23" s="213"/>
      <c r="L23" s="213"/>
      <c r="M23" s="213"/>
      <c r="N23" s="213"/>
      <c r="O23" s="213"/>
      <c r="P23" s="213"/>
      <c r="Q23" s="213"/>
      <c r="R23" s="213"/>
      <c r="S23" s="213"/>
      <c r="T23" s="229"/>
      <c r="U23" s="229"/>
      <c r="V23" s="229"/>
    </row>
    <row r="24" spans="1:22" s="223" customFormat="1" ht="22.5" customHeight="1" x14ac:dyDescent="0.2">
      <c r="A24" s="332"/>
      <c r="B24" s="333"/>
      <c r="C24" s="334"/>
      <c r="D24" s="228"/>
      <c r="E24" s="228"/>
      <c r="F24" s="228"/>
      <c r="G24" s="228"/>
      <c r="H24" s="228"/>
      <c r="I24" s="213"/>
      <c r="J24" s="213"/>
      <c r="K24" s="213"/>
      <c r="L24" s="213"/>
      <c r="M24" s="213"/>
      <c r="N24" s="213"/>
      <c r="O24" s="213"/>
      <c r="P24" s="213"/>
      <c r="Q24" s="213"/>
      <c r="R24" s="213"/>
      <c r="S24" s="213"/>
      <c r="T24" s="229"/>
      <c r="U24" s="229"/>
      <c r="V24" s="229"/>
    </row>
    <row r="25" spans="1:22" s="223" customFormat="1" ht="58.5" customHeight="1" x14ac:dyDescent="0.2">
      <c r="A25" s="27" t="s">
        <v>60</v>
      </c>
      <c r="B25" s="147" t="s">
        <v>458</v>
      </c>
      <c r="C25" s="34" t="s">
        <v>542</v>
      </c>
      <c r="D25" s="228"/>
      <c r="E25" s="228"/>
      <c r="F25" s="228"/>
      <c r="G25" s="228"/>
      <c r="H25" s="213"/>
      <c r="I25" s="213"/>
      <c r="J25" s="213"/>
      <c r="K25" s="213"/>
      <c r="L25" s="213"/>
      <c r="M25" s="213"/>
      <c r="N25" s="213"/>
      <c r="O25" s="213"/>
      <c r="P25" s="213"/>
      <c r="Q25" s="213"/>
      <c r="R25" s="213"/>
      <c r="S25" s="229"/>
      <c r="T25" s="229"/>
      <c r="U25" s="229"/>
      <c r="V25" s="229"/>
    </row>
    <row r="26" spans="1:22" s="223" customFormat="1" ht="42.75" customHeight="1" x14ac:dyDescent="0.2">
      <c r="A26" s="27" t="s">
        <v>59</v>
      </c>
      <c r="B26" s="147" t="s">
        <v>72</v>
      </c>
      <c r="C26" s="34" t="s">
        <v>527</v>
      </c>
      <c r="D26" s="228"/>
      <c r="E26" s="228"/>
      <c r="F26" s="228"/>
      <c r="G26" s="228"/>
      <c r="H26" s="213"/>
      <c r="I26" s="213"/>
      <c r="J26" s="213"/>
      <c r="K26" s="213"/>
      <c r="L26" s="213"/>
      <c r="M26" s="213"/>
      <c r="N26" s="213"/>
      <c r="O26" s="213"/>
      <c r="P26" s="213"/>
      <c r="Q26" s="213"/>
      <c r="R26" s="213"/>
      <c r="S26" s="229"/>
      <c r="T26" s="229"/>
      <c r="U26" s="229"/>
      <c r="V26" s="229"/>
    </row>
    <row r="27" spans="1:22" s="223" customFormat="1" ht="51.75" customHeight="1" x14ac:dyDescent="0.2">
      <c r="A27" s="27" t="s">
        <v>57</v>
      </c>
      <c r="B27" s="147" t="s">
        <v>71</v>
      </c>
      <c r="C27" s="34" t="s">
        <v>552</v>
      </c>
      <c r="D27" s="228"/>
      <c r="E27" s="228"/>
      <c r="F27" s="228"/>
      <c r="G27" s="228"/>
      <c r="H27" s="213"/>
      <c r="I27" s="213"/>
      <c r="J27" s="213"/>
      <c r="K27" s="213"/>
      <c r="L27" s="213"/>
      <c r="M27" s="213"/>
      <c r="N27" s="213"/>
      <c r="O27" s="213"/>
      <c r="P27" s="213"/>
      <c r="Q27" s="213"/>
      <c r="R27" s="213"/>
      <c r="S27" s="229"/>
      <c r="T27" s="229"/>
      <c r="U27" s="229"/>
      <c r="V27" s="229"/>
    </row>
    <row r="28" spans="1:22" s="223" customFormat="1" ht="42.75" customHeight="1" x14ac:dyDescent="0.2">
      <c r="A28" s="27" t="s">
        <v>56</v>
      </c>
      <c r="B28" s="147" t="s">
        <v>459</v>
      </c>
      <c r="C28" s="34" t="s">
        <v>528</v>
      </c>
      <c r="D28" s="228"/>
      <c r="E28" s="228"/>
      <c r="F28" s="228"/>
      <c r="G28" s="228"/>
      <c r="H28" s="213"/>
      <c r="I28" s="213"/>
      <c r="J28" s="213"/>
      <c r="K28" s="213"/>
      <c r="L28" s="213"/>
      <c r="M28" s="213"/>
      <c r="N28" s="213"/>
      <c r="O28" s="213"/>
      <c r="P28" s="213"/>
      <c r="Q28" s="213"/>
      <c r="R28" s="213"/>
      <c r="S28" s="229"/>
      <c r="T28" s="229"/>
      <c r="U28" s="229"/>
      <c r="V28" s="229"/>
    </row>
    <row r="29" spans="1:22" s="223" customFormat="1" ht="51.75" customHeight="1" x14ac:dyDescent="0.2">
      <c r="A29" s="27" t="s">
        <v>54</v>
      </c>
      <c r="B29" s="147" t="s">
        <v>460</v>
      </c>
      <c r="C29" s="34" t="s">
        <v>528</v>
      </c>
      <c r="D29" s="228"/>
      <c r="E29" s="228"/>
      <c r="F29" s="228"/>
      <c r="G29" s="228"/>
      <c r="H29" s="213"/>
      <c r="I29" s="213"/>
      <c r="J29" s="213"/>
      <c r="K29" s="213"/>
      <c r="L29" s="213"/>
      <c r="M29" s="213"/>
      <c r="N29" s="213"/>
      <c r="O29" s="213"/>
      <c r="P29" s="213"/>
      <c r="Q29" s="213"/>
      <c r="R29" s="213"/>
      <c r="S29" s="229"/>
      <c r="T29" s="229"/>
      <c r="U29" s="229"/>
      <c r="V29" s="229"/>
    </row>
    <row r="30" spans="1:22" s="223" customFormat="1" ht="51.75" customHeight="1" x14ac:dyDescent="0.2">
      <c r="A30" s="27" t="s">
        <v>52</v>
      </c>
      <c r="B30" s="147" t="s">
        <v>461</v>
      </c>
      <c r="C30" s="34" t="s">
        <v>528</v>
      </c>
      <c r="D30" s="228"/>
      <c r="E30" s="228"/>
      <c r="F30" s="228"/>
      <c r="G30" s="228"/>
      <c r="H30" s="213"/>
      <c r="I30" s="213"/>
      <c r="J30" s="213"/>
      <c r="K30" s="213"/>
      <c r="L30" s="213"/>
      <c r="M30" s="213"/>
      <c r="N30" s="213"/>
      <c r="O30" s="213"/>
      <c r="P30" s="213"/>
      <c r="Q30" s="213"/>
      <c r="R30" s="213"/>
      <c r="S30" s="229"/>
      <c r="T30" s="229"/>
      <c r="U30" s="229"/>
      <c r="V30" s="229"/>
    </row>
    <row r="31" spans="1:22" s="223" customFormat="1" ht="51.75" customHeight="1" x14ac:dyDescent="0.2">
      <c r="A31" s="27" t="s">
        <v>70</v>
      </c>
      <c r="B31" s="147" t="s">
        <v>462</v>
      </c>
      <c r="C31" s="34" t="s">
        <v>528</v>
      </c>
      <c r="D31" s="228"/>
      <c r="E31" s="228"/>
      <c r="F31" s="228"/>
      <c r="G31" s="228"/>
      <c r="H31" s="213"/>
      <c r="I31" s="213"/>
      <c r="J31" s="213"/>
      <c r="K31" s="213"/>
      <c r="L31" s="213"/>
      <c r="M31" s="213"/>
      <c r="N31" s="213"/>
      <c r="O31" s="213"/>
      <c r="P31" s="213"/>
      <c r="Q31" s="213"/>
      <c r="R31" s="213"/>
      <c r="S31" s="229"/>
      <c r="T31" s="229"/>
      <c r="U31" s="229"/>
      <c r="V31" s="229"/>
    </row>
    <row r="32" spans="1:22" s="223" customFormat="1" ht="51.75" customHeight="1" x14ac:dyDescent="0.2">
      <c r="A32" s="27" t="s">
        <v>68</v>
      </c>
      <c r="B32" s="147" t="s">
        <v>463</v>
      </c>
      <c r="C32" s="34" t="s">
        <v>528</v>
      </c>
      <c r="D32" s="228"/>
      <c r="E32" s="228"/>
      <c r="F32" s="228"/>
      <c r="G32" s="228"/>
      <c r="H32" s="213"/>
      <c r="I32" s="213"/>
      <c r="J32" s="213"/>
      <c r="K32" s="213"/>
      <c r="L32" s="213"/>
      <c r="M32" s="213"/>
      <c r="N32" s="213"/>
      <c r="O32" s="213"/>
      <c r="P32" s="213"/>
      <c r="Q32" s="213"/>
      <c r="R32" s="213"/>
      <c r="S32" s="229"/>
      <c r="T32" s="229"/>
      <c r="U32" s="229"/>
      <c r="V32" s="229"/>
    </row>
    <row r="33" spans="1:22" s="223" customFormat="1" ht="101.25" customHeight="1" x14ac:dyDescent="0.2">
      <c r="A33" s="27" t="s">
        <v>67</v>
      </c>
      <c r="B33" s="147" t="s">
        <v>464</v>
      </c>
      <c r="C33" s="34" t="s">
        <v>547</v>
      </c>
      <c r="D33" s="228"/>
      <c r="E33" s="228"/>
      <c r="F33" s="228"/>
      <c r="G33" s="228"/>
      <c r="H33" s="213"/>
      <c r="I33" s="213"/>
      <c r="J33" s="213"/>
      <c r="K33" s="213"/>
      <c r="L33" s="213"/>
      <c r="M33" s="213"/>
      <c r="N33" s="213"/>
      <c r="O33" s="213"/>
      <c r="P33" s="213"/>
      <c r="Q33" s="213"/>
      <c r="R33" s="213"/>
      <c r="S33" s="229"/>
      <c r="T33" s="229"/>
      <c r="U33" s="229"/>
      <c r="V33" s="229"/>
    </row>
    <row r="34" spans="1:22" ht="111" customHeight="1" x14ac:dyDescent="0.25">
      <c r="A34" s="27" t="s">
        <v>478</v>
      </c>
      <c r="B34" s="147" t="s">
        <v>465</v>
      </c>
      <c r="C34" s="34" t="s">
        <v>528</v>
      </c>
      <c r="D34" s="231"/>
      <c r="E34" s="231"/>
      <c r="F34" s="231"/>
      <c r="G34" s="231"/>
      <c r="H34" s="231"/>
      <c r="I34" s="231"/>
      <c r="J34" s="231"/>
      <c r="K34" s="231"/>
      <c r="L34" s="231"/>
      <c r="M34" s="231"/>
      <c r="N34" s="231"/>
      <c r="O34" s="231"/>
      <c r="P34" s="231"/>
      <c r="Q34" s="231"/>
      <c r="R34" s="231"/>
      <c r="S34" s="231"/>
      <c r="T34" s="231"/>
      <c r="U34" s="231"/>
      <c r="V34" s="231"/>
    </row>
    <row r="35" spans="1:22" ht="58.5" customHeight="1" x14ac:dyDescent="0.25">
      <c r="A35" s="27" t="s">
        <v>468</v>
      </c>
      <c r="B35" s="147" t="s">
        <v>69</v>
      </c>
      <c r="C35" s="34" t="s">
        <v>528</v>
      </c>
      <c r="D35" s="231"/>
      <c r="E35" s="231"/>
      <c r="F35" s="231"/>
      <c r="G35" s="231"/>
      <c r="H35" s="231"/>
      <c r="I35" s="231"/>
      <c r="J35" s="231"/>
      <c r="K35" s="231"/>
      <c r="L35" s="231"/>
      <c r="M35" s="231"/>
      <c r="N35" s="231"/>
      <c r="O35" s="231"/>
      <c r="P35" s="231"/>
      <c r="Q35" s="231"/>
      <c r="R35" s="231"/>
      <c r="S35" s="231"/>
      <c r="T35" s="231"/>
      <c r="U35" s="231"/>
      <c r="V35" s="231"/>
    </row>
    <row r="36" spans="1:22" ht="51.75" customHeight="1" x14ac:dyDescent="0.25">
      <c r="A36" s="27" t="s">
        <v>479</v>
      </c>
      <c r="B36" s="147" t="s">
        <v>466</v>
      </c>
      <c r="C36" s="34" t="s">
        <v>528</v>
      </c>
      <c r="D36" s="231"/>
      <c r="E36" s="231"/>
      <c r="F36" s="231"/>
      <c r="G36" s="231"/>
      <c r="H36" s="231"/>
      <c r="I36" s="231"/>
      <c r="J36" s="231"/>
      <c r="K36" s="231"/>
      <c r="L36" s="231"/>
      <c r="M36" s="231"/>
      <c r="N36" s="231"/>
      <c r="O36" s="231"/>
      <c r="P36" s="231"/>
      <c r="Q36" s="231"/>
      <c r="R36" s="231"/>
      <c r="S36" s="231"/>
      <c r="T36" s="231"/>
      <c r="U36" s="231"/>
      <c r="V36" s="231"/>
    </row>
    <row r="37" spans="1:22" ht="43.5" customHeight="1" x14ac:dyDescent="0.25">
      <c r="A37" s="27" t="s">
        <v>469</v>
      </c>
      <c r="B37" s="147" t="s">
        <v>467</v>
      </c>
      <c r="C37" s="34" t="s">
        <v>528</v>
      </c>
      <c r="D37" s="231"/>
      <c r="E37" s="231"/>
      <c r="F37" s="231"/>
      <c r="G37" s="231"/>
      <c r="H37" s="231"/>
      <c r="I37" s="231"/>
      <c r="J37" s="231"/>
      <c r="K37" s="231"/>
      <c r="L37" s="231"/>
      <c r="M37" s="231"/>
      <c r="N37" s="231"/>
      <c r="O37" s="231"/>
      <c r="P37" s="231"/>
      <c r="Q37" s="231"/>
      <c r="R37" s="231"/>
      <c r="S37" s="231"/>
      <c r="T37" s="231"/>
      <c r="U37" s="231"/>
      <c r="V37" s="231"/>
    </row>
    <row r="38" spans="1:22" ht="43.5" customHeight="1" x14ac:dyDescent="0.25">
      <c r="A38" s="27" t="s">
        <v>480</v>
      </c>
      <c r="B38" s="147" t="s">
        <v>226</v>
      </c>
      <c r="C38" s="34" t="s">
        <v>528</v>
      </c>
      <c r="D38" s="231"/>
      <c r="E38" s="231"/>
      <c r="F38" s="231"/>
      <c r="G38" s="231"/>
      <c r="H38" s="231"/>
      <c r="I38" s="231"/>
      <c r="J38" s="231"/>
      <c r="K38" s="231"/>
      <c r="L38" s="231"/>
      <c r="M38" s="231"/>
      <c r="N38" s="231"/>
      <c r="O38" s="231"/>
      <c r="P38" s="231"/>
      <c r="Q38" s="231"/>
      <c r="R38" s="231"/>
      <c r="S38" s="231"/>
      <c r="T38" s="231"/>
      <c r="U38" s="231"/>
      <c r="V38" s="231"/>
    </row>
    <row r="39" spans="1:22" ht="23.25" customHeight="1" x14ac:dyDescent="0.25">
      <c r="A39" s="332"/>
      <c r="B39" s="333"/>
      <c r="C39" s="334"/>
      <c r="D39" s="231"/>
      <c r="E39" s="231"/>
      <c r="F39" s="231"/>
      <c r="G39" s="231"/>
      <c r="H39" s="231"/>
      <c r="I39" s="231"/>
      <c r="J39" s="231"/>
      <c r="K39" s="231"/>
      <c r="L39" s="231"/>
      <c r="M39" s="231"/>
      <c r="N39" s="231"/>
      <c r="O39" s="231"/>
      <c r="P39" s="231"/>
      <c r="Q39" s="231"/>
      <c r="R39" s="231"/>
      <c r="S39" s="231"/>
      <c r="T39" s="231"/>
      <c r="U39" s="231"/>
      <c r="V39" s="231"/>
    </row>
    <row r="40" spans="1:22" ht="63" x14ac:dyDescent="0.25">
      <c r="A40" s="27" t="s">
        <v>470</v>
      </c>
      <c r="B40" s="147" t="s">
        <v>522</v>
      </c>
      <c r="C40" s="245" t="str">
        <f>CONCATENATE("Фхо=",ROUND('6.2. Паспорт фин осв ввод'!D24,2)," млн.руб.")</f>
        <v>Фхо=0 млн.руб.</v>
      </c>
      <c r="D40" s="231"/>
      <c r="E40" s="231"/>
      <c r="F40" s="231"/>
      <c r="G40" s="231"/>
      <c r="H40" s="231"/>
      <c r="I40" s="231"/>
      <c r="J40" s="231"/>
      <c r="K40" s="231"/>
      <c r="L40" s="231"/>
      <c r="M40" s="231"/>
      <c r="N40" s="231"/>
      <c r="O40" s="231"/>
      <c r="P40" s="231"/>
      <c r="Q40" s="231"/>
      <c r="R40" s="231"/>
      <c r="S40" s="231"/>
      <c r="T40" s="231"/>
      <c r="U40" s="231"/>
      <c r="V40" s="231"/>
    </row>
    <row r="41" spans="1:22" ht="105.75" customHeight="1" x14ac:dyDescent="0.25">
      <c r="A41" s="27" t="s">
        <v>481</v>
      </c>
      <c r="B41" s="147" t="s">
        <v>504</v>
      </c>
      <c r="C41" s="34" t="s">
        <v>528</v>
      </c>
      <c r="D41" s="231"/>
      <c r="E41" s="231"/>
      <c r="F41" s="231"/>
      <c r="G41" s="231"/>
      <c r="H41" s="231"/>
      <c r="I41" s="231"/>
      <c r="J41" s="231"/>
      <c r="K41" s="231"/>
      <c r="L41" s="231"/>
      <c r="M41" s="231"/>
      <c r="N41" s="231"/>
      <c r="O41" s="231"/>
      <c r="P41" s="231"/>
      <c r="Q41" s="231"/>
      <c r="R41" s="231"/>
      <c r="S41" s="231"/>
      <c r="T41" s="231"/>
      <c r="U41" s="231"/>
      <c r="V41" s="231"/>
    </row>
    <row r="42" spans="1:22" ht="83.25" customHeight="1" x14ac:dyDescent="0.25">
      <c r="A42" s="27" t="s">
        <v>471</v>
      </c>
      <c r="B42" s="147" t="s">
        <v>519</v>
      </c>
      <c r="C42" s="34" t="s">
        <v>528</v>
      </c>
      <c r="D42" s="231"/>
      <c r="E42" s="231"/>
      <c r="F42" s="231"/>
      <c r="G42" s="231"/>
      <c r="H42" s="231"/>
      <c r="I42" s="231"/>
      <c r="J42" s="231"/>
      <c r="K42" s="231"/>
      <c r="L42" s="231"/>
      <c r="M42" s="231"/>
      <c r="N42" s="231"/>
      <c r="O42" s="231"/>
      <c r="P42" s="231"/>
      <c r="Q42" s="231"/>
      <c r="R42" s="231"/>
      <c r="S42" s="231"/>
      <c r="T42" s="231"/>
      <c r="U42" s="231"/>
      <c r="V42" s="231"/>
    </row>
    <row r="43" spans="1:22" ht="186" customHeight="1" x14ac:dyDescent="0.25">
      <c r="A43" s="27" t="s">
        <v>484</v>
      </c>
      <c r="B43" s="147" t="s">
        <v>485</v>
      </c>
      <c r="C43" s="34" t="s">
        <v>542</v>
      </c>
      <c r="D43" s="231"/>
      <c r="E43" s="231"/>
      <c r="F43" s="231"/>
      <c r="G43" s="231"/>
      <c r="H43" s="231"/>
      <c r="I43" s="231"/>
      <c r="J43" s="231"/>
      <c r="K43" s="231"/>
      <c r="L43" s="231"/>
      <c r="M43" s="231"/>
      <c r="N43" s="231"/>
      <c r="O43" s="231"/>
      <c r="P43" s="231"/>
      <c r="Q43" s="231"/>
      <c r="R43" s="231"/>
      <c r="S43" s="231"/>
      <c r="T43" s="231"/>
      <c r="U43" s="231"/>
      <c r="V43" s="231"/>
    </row>
    <row r="44" spans="1:22" ht="111" customHeight="1" x14ac:dyDescent="0.25">
      <c r="A44" s="27" t="s">
        <v>472</v>
      </c>
      <c r="B44" s="147" t="s">
        <v>510</v>
      </c>
      <c r="C44" s="34" t="s">
        <v>542</v>
      </c>
      <c r="D44" s="231"/>
      <c r="E44" s="231"/>
      <c r="F44" s="231"/>
      <c r="G44" s="231"/>
      <c r="H44" s="231"/>
      <c r="I44" s="231"/>
      <c r="J44" s="231"/>
      <c r="K44" s="231"/>
      <c r="L44" s="231"/>
      <c r="M44" s="231"/>
      <c r="N44" s="231"/>
      <c r="O44" s="231"/>
      <c r="P44" s="231"/>
      <c r="Q44" s="231"/>
      <c r="R44" s="231"/>
      <c r="S44" s="231"/>
      <c r="T44" s="231"/>
      <c r="U44" s="231"/>
      <c r="V44" s="231"/>
    </row>
    <row r="45" spans="1:22" ht="120" customHeight="1" x14ac:dyDescent="0.25">
      <c r="A45" s="27" t="s">
        <v>505</v>
      </c>
      <c r="B45" s="147" t="s">
        <v>511</v>
      </c>
      <c r="C45" s="34" t="s">
        <v>542</v>
      </c>
      <c r="D45" s="231"/>
      <c r="E45" s="231"/>
      <c r="F45" s="231"/>
      <c r="G45" s="231"/>
      <c r="H45" s="231"/>
      <c r="I45" s="231"/>
      <c r="J45" s="231"/>
      <c r="K45" s="231"/>
      <c r="L45" s="231"/>
      <c r="M45" s="231"/>
      <c r="N45" s="231"/>
      <c r="O45" s="231"/>
      <c r="P45" s="231"/>
      <c r="Q45" s="231"/>
      <c r="R45" s="231"/>
      <c r="S45" s="231"/>
      <c r="T45" s="231"/>
      <c r="U45" s="231"/>
      <c r="V45" s="231"/>
    </row>
    <row r="46" spans="1:22" ht="101.25" customHeight="1" x14ac:dyDescent="0.25">
      <c r="A46" s="27" t="s">
        <v>473</v>
      </c>
      <c r="B46" s="147" t="s">
        <v>512</v>
      </c>
      <c r="C46" s="34" t="s">
        <v>542</v>
      </c>
      <c r="D46" s="231"/>
      <c r="E46" s="231"/>
      <c r="F46" s="231"/>
      <c r="G46" s="231"/>
      <c r="H46" s="231"/>
      <c r="I46" s="231"/>
      <c r="J46" s="231"/>
      <c r="K46" s="231"/>
      <c r="L46" s="231"/>
      <c r="M46" s="231"/>
      <c r="N46" s="231"/>
      <c r="O46" s="231"/>
      <c r="P46" s="231"/>
      <c r="Q46" s="231"/>
      <c r="R46" s="231"/>
      <c r="S46" s="231"/>
      <c r="T46" s="231"/>
      <c r="U46" s="231"/>
      <c r="V46" s="231"/>
    </row>
    <row r="47" spans="1:22" ht="18.75" customHeight="1" x14ac:dyDescent="0.25">
      <c r="A47" s="332"/>
      <c r="B47" s="333"/>
      <c r="C47" s="334"/>
      <c r="D47" s="231"/>
      <c r="E47" s="231"/>
      <c r="F47" s="231"/>
      <c r="G47" s="231"/>
      <c r="H47" s="231"/>
      <c r="I47" s="231"/>
      <c r="J47" s="231"/>
      <c r="K47" s="231"/>
      <c r="L47" s="231"/>
      <c r="M47" s="231"/>
      <c r="N47" s="231"/>
      <c r="O47" s="231"/>
      <c r="P47" s="231"/>
      <c r="Q47" s="231"/>
      <c r="R47" s="231"/>
      <c r="S47" s="231"/>
      <c r="T47" s="231"/>
      <c r="U47" s="231"/>
      <c r="V47" s="231"/>
    </row>
    <row r="48" spans="1:22" ht="78" customHeight="1" x14ac:dyDescent="0.25">
      <c r="A48" s="27" t="s">
        <v>506</v>
      </c>
      <c r="B48" s="147" t="s">
        <v>520</v>
      </c>
      <c r="C48" s="289" t="str">
        <f>CONCATENATE(ROUND('6.2. Паспорт фин осв ввод'!U27,2)," млн.рублей")</f>
        <v>0 млн.рублей</v>
      </c>
      <c r="D48" s="231"/>
      <c r="E48" s="231"/>
      <c r="F48" s="231"/>
      <c r="G48" s="231"/>
      <c r="H48" s="231"/>
      <c r="I48" s="231"/>
      <c r="J48" s="231"/>
      <c r="K48" s="231"/>
      <c r="L48" s="231"/>
      <c r="M48" s="231"/>
      <c r="N48" s="231"/>
      <c r="O48" s="231"/>
      <c r="P48" s="231"/>
      <c r="Q48" s="231"/>
      <c r="R48" s="231"/>
      <c r="S48" s="231"/>
      <c r="T48" s="231"/>
      <c r="U48" s="231"/>
      <c r="V48" s="231"/>
    </row>
    <row r="49" spans="1:22" ht="78" customHeight="1" x14ac:dyDescent="0.25">
      <c r="A49" s="27" t="s">
        <v>474</v>
      </c>
      <c r="B49" s="147" t="s">
        <v>521</v>
      </c>
      <c r="C49" s="289" t="str">
        <f>CONCATENATE(ROUND('6.2. Паспорт фин осв ввод'!U33,2)," млн.рублей")</f>
        <v>0 млн.рублей</v>
      </c>
      <c r="D49" s="231"/>
      <c r="E49" s="231"/>
      <c r="F49" s="231"/>
      <c r="G49" s="231"/>
      <c r="H49" s="231"/>
      <c r="I49" s="231"/>
      <c r="J49" s="231"/>
      <c r="K49" s="231"/>
      <c r="L49" s="231"/>
      <c r="M49" s="231"/>
      <c r="N49" s="231"/>
      <c r="O49" s="231"/>
      <c r="P49" s="231"/>
      <c r="Q49" s="231"/>
      <c r="R49" s="231"/>
      <c r="S49" s="231"/>
      <c r="T49" s="231"/>
      <c r="U49" s="231"/>
      <c r="V49" s="231"/>
    </row>
    <row r="50" spans="1:22" x14ac:dyDescent="0.25">
      <c r="A50" s="231"/>
      <c r="B50" s="231"/>
      <c r="C50" s="231"/>
      <c r="D50" s="231"/>
      <c r="E50" s="231"/>
      <c r="F50" s="231"/>
      <c r="G50" s="231"/>
      <c r="H50" s="231"/>
      <c r="I50" s="231"/>
      <c r="J50" s="231"/>
      <c r="K50" s="231"/>
      <c r="L50" s="231"/>
      <c r="M50" s="231"/>
      <c r="N50" s="231"/>
      <c r="O50" s="231"/>
      <c r="P50" s="231"/>
      <c r="Q50" s="231"/>
      <c r="R50" s="231"/>
      <c r="S50" s="231"/>
      <c r="T50" s="231"/>
      <c r="U50" s="231"/>
      <c r="V50" s="231"/>
    </row>
    <row r="51" spans="1:22" x14ac:dyDescent="0.25">
      <c r="A51" s="231"/>
      <c r="B51" s="231"/>
      <c r="C51" s="231"/>
      <c r="D51" s="231"/>
      <c r="E51" s="231"/>
      <c r="F51" s="231"/>
      <c r="G51" s="231"/>
      <c r="H51" s="231"/>
      <c r="I51" s="231"/>
      <c r="J51" s="231"/>
      <c r="K51" s="231"/>
      <c r="L51" s="231"/>
      <c r="M51" s="231"/>
      <c r="N51" s="231"/>
      <c r="O51" s="231"/>
      <c r="P51" s="231"/>
      <c r="Q51" s="231"/>
      <c r="R51" s="231"/>
      <c r="S51" s="231"/>
      <c r="T51" s="231"/>
      <c r="U51" s="231"/>
      <c r="V51" s="231"/>
    </row>
    <row r="52" spans="1:22" x14ac:dyDescent="0.25">
      <c r="A52" s="231"/>
      <c r="B52" s="231"/>
      <c r="C52" s="231"/>
      <c r="D52" s="231"/>
      <c r="E52" s="231"/>
      <c r="F52" s="231"/>
      <c r="G52" s="231"/>
      <c r="H52" s="231"/>
      <c r="I52" s="231"/>
      <c r="J52" s="231"/>
      <c r="K52" s="231"/>
      <c r="L52" s="231"/>
      <c r="M52" s="231"/>
      <c r="N52" s="231"/>
      <c r="O52" s="231"/>
      <c r="P52" s="231"/>
      <c r="Q52" s="231"/>
      <c r="R52" s="231"/>
      <c r="S52" s="231"/>
      <c r="T52" s="231"/>
      <c r="U52" s="231"/>
      <c r="V52" s="231"/>
    </row>
    <row r="53" spans="1:22" x14ac:dyDescent="0.25">
      <c r="A53" s="231"/>
      <c r="B53" s="231"/>
      <c r="C53" s="231"/>
      <c r="D53" s="231"/>
      <c r="E53" s="231"/>
      <c r="F53" s="231"/>
      <c r="G53" s="231"/>
      <c r="H53" s="231"/>
      <c r="I53" s="231"/>
      <c r="J53" s="231"/>
      <c r="K53" s="231"/>
      <c r="L53" s="231"/>
      <c r="M53" s="231"/>
      <c r="N53" s="231"/>
      <c r="O53" s="231"/>
      <c r="P53" s="231"/>
      <c r="Q53" s="231"/>
      <c r="R53" s="231"/>
      <c r="S53" s="231"/>
      <c r="T53" s="231"/>
      <c r="U53" s="231"/>
      <c r="V53" s="231"/>
    </row>
    <row r="54" spans="1:22" x14ac:dyDescent="0.25">
      <c r="A54" s="231"/>
      <c r="B54" s="231"/>
      <c r="C54" s="231"/>
      <c r="D54" s="231"/>
      <c r="E54" s="231"/>
      <c r="F54" s="231"/>
      <c r="G54" s="231"/>
      <c r="H54" s="231"/>
      <c r="I54" s="231"/>
      <c r="J54" s="231"/>
      <c r="K54" s="231"/>
      <c r="L54" s="231"/>
      <c r="M54" s="231"/>
      <c r="N54" s="231"/>
      <c r="O54" s="231"/>
      <c r="P54" s="231"/>
      <c r="Q54" s="231"/>
      <c r="R54" s="231"/>
      <c r="S54" s="231"/>
      <c r="T54" s="231"/>
      <c r="U54" s="231"/>
      <c r="V54" s="231"/>
    </row>
    <row r="55" spans="1:22" x14ac:dyDescent="0.25">
      <c r="A55" s="231"/>
      <c r="B55" s="231"/>
      <c r="C55" s="231"/>
      <c r="D55" s="231"/>
      <c r="E55" s="231"/>
      <c r="F55" s="231"/>
      <c r="G55" s="231"/>
      <c r="H55" s="231"/>
      <c r="I55" s="231"/>
      <c r="J55" s="231"/>
      <c r="K55" s="231"/>
      <c r="L55" s="231"/>
      <c r="M55" s="231"/>
      <c r="N55" s="231"/>
      <c r="O55" s="231"/>
      <c r="P55" s="231"/>
      <c r="Q55" s="231"/>
      <c r="R55" s="231"/>
      <c r="S55" s="231"/>
      <c r="T55" s="231"/>
      <c r="U55" s="231"/>
      <c r="V55" s="231"/>
    </row>
    <row r="56" spans="1:22" x14ac:dyDescent="0.25">
      <c r="A56" s="231"/>
      <c r="B56" s="231"/>
      <c r="C56" s="231"/>
      <c r="D56" s="231"/>
      <c r="E56" s="231"/>
      <c r="F56" s="231"/>
      <c r="G56" s="231"/>
      <c r="H56" s="231"/>
      <c r="I56" s="231"/>
      <c r="J56" s="231"/>
      <c r="K56" s="231"/>
      <c r="L56" s="231"/>
      <c r="M56" s="231"/>
      <c r="N56" s="231"/>
      <c r="O56" s="231"/>
      <c r="P56" s="231"/>
      <c r="Q56" s="231"/>
      <c r="R56" s="231"/>
      <c r="S56" s="231"/>
      <c r="T56" s="231"/>
      <c r="U56" s="231"/>
      <c r="V56" s="231"/>
    </row>
    <row r="57" spans="1:22" x14ac:dyDescent="0.25">
      <c r="A57" s="231"/>
      <c r="B57" s="231"/>
      <c r="C57" s="231"/>
      <c r="D57" s="231"/>
      <c r="E57" s="231"/>
      <c r="F57" s="231"/>
      <c r="G57" s="231"/>
      <c r="H57" s="231"/>
      <c r="I57" s="231"/>
      <c r="J57" s="231"/>
      <c r="K57" s="231"/>
      <c r="L57" s="231"/>
      <c r="M57" s="231"/>
      <c r="N57" s="231"/>
      <c r="O57" s="231"/>
      <c r="P57" s="231"/>
      <c r="Q57" s="231"/>
      <c r="R57" s="231"/>
      <c r="S57" s="231"/>
      <c r="T57" s="231"/>
      <c r="U57" s="231"/>
      <c r="V57" s="231"/>
    </row>
    <row r="58" spans="1:22" x14ac:dyDescent="0.25">
      <c r="A58" s="231"/>
      <c r="B58" s="231"/>
      <c r="C58" s="231"/>
      <c r="D58" s="231"/>
      <c r="E58" s="231"/>
      <c r="F58" s="231"/>
      <c r="G58" s="231"/>
      <c r="H58" s="231"/>
      <c r="I58" s="231"/>
      <c r="J58" s="231"/>
      <c r="K58" s="231"/>
      <c r="L58" s="231"/>
      <c r="M58" s="231"/>
      <c r="N58" s="231"/>
      <c r="O58" s="231"/>
      <c r="P58" s="231"/>
      <c r="Q58" s="231"/>
      <c r="R58" s="231"/>
      <c r="S58" s="231"/>
      <c r="T58" s="231"/>
      <c r="U58" s="231"/>
      <c r="V58" s="231"/>
    </row>
    <row r="59" spans="1:22" x14ac:dyDescent="0.25">
      <c r="A59" s="231"/>
      <c r="B59" s="231"/>
      <c r="C59" s="231"/>
      <c r="D59" s="231"/>
      <c r="E59" s="231"/>
      <c r="F59" s="231"/>
      <c r="G59" s="231"/>
      <c r="H59" s="231"/>
      <c r="I59" s="231"/>
      <c r="J59" s="231"/>
      <c r="K59" s="231"/>
      <c r="L59" s="231"/>
      <c r="M59" s="231"/>
      <c r="N59" s="231"/>
      <c r="O59" s="231"/>
      <c r="P59" s="231"/>
      <c r="Q59" s="231"/>
      <c r="R59" s="231"/>
      <c r="S59" s="231"/>
      <c r="T59" s="231"/>
      <c r="U59" s="231"/>
      <c r="V59" s="231"/>
    </row>
    <row r="60" spans="1:22" x14ac:dyDescent="0.25">
      <c r="A60" s="231"/>
      <c r="B60" s="231"/>
      <c r="C60" s="231"/>
      <c r="D60" s="231"/>
      <c r="E60" s="231"/>
      <c r="F60" s="231"/>
      <c r="G60" s="231"/>
      <c r="H60" s="231"/>
      <c r="I60" s="231"/>
      <c r="J60" s="231"/>
      <c r="K60" s="231"/>
      <c r="L60" s="231"/>
      <c r="M60" s="231"/>
      <c r="N60" s="231"/>
      <c r="O60" s="231"/>
      <c r="P60" s="231"/>
      <c r="Q60" s="231"/>
      <c r="R60" s="231"/>
      <c r="S60" s="231"/>
      <c r="T60" s="231"/>
      <c r="U60" s="231"/>
      <c r="V60" s="231"/>
    </row>
    <row r="61" spans="1:22" x14ac:dyDescent="0.25">
      <c r="A61" s="231"/>
      <c r="B61" s="231"/>
      <c r="C61" s="231"/>
      <c r="D61" s="231"/>
      <c r="E61" s="231"/>
      <c r="F61" s="231"/>
      <c r="G61" s="231"/>
      <c r="H61" s="231"/>
      <c r="I61" s="231"/>
      <c r="J61" s="231"/>
      <c r="K61" s="231"/>
      <c r="L61" s="231"/>
      <c r="M61" s="231"/>
      <c r="N61" s="231"/>
      <c r="O61" s="231"/>
      <c r="P61" s="231"/>
      <c r="Q61" s="231"/>
      <c r="R61" s="231"/>
      <c r="S61" s="231"/>
      <c r="T61" s="231"/>
      <c r="U61" s="231"/>
      <c r="V61" s="231"/>
    </row>
    <row r="62" spans="1:22" x14ac:dyDescent="0.25">
      <c r="A62" s="231"/>
      <c r="B62" s="231"/>
      <c r="C62" s="231"/>
      <c r="D62" s="231"/>
      <c r="E62" s="231"/>
      <c r="F62" s="231"/>
      <c r="G62" s="231"/>
      <c r="H62" s="231"/>
      <c r="I62" s="231"/>
      <c r="J62" s="231"/>
      <c r="K62" s="231"/>
      <c r="L62" s="231"/>
      <c r="M62" s="231"/>
      <c r="N62" s="231"/>
      <c r="O62" s="231"/>
      <c r="P62" s="231"/>
      <c r="Q62" s="231"/>
      <c r="R62" s="231"/>
      <c r="S62" s="231"/>
      <c r="T62" s="231"/>
      <c r="U62" s="231"/>
      <c r="V62" s="231"/>
    </row>
    <row r="63" spans="1:22" x14ac:dyDescent="0.25">
      <c r="A63" s="231"/>
      <c r="B63" s="231"/>
      <c r="C63" s="231"/>
      <c r="D63" s="231"/>
      <c r="E63" s="231"/>
      <c r="F63" s="231"/>
      <c r="G63" s="231"/>
      <c r="H63" s="231"/>
      <c r="I63" s="231"/>
      <c r="J63" s="231"/>
      <c r="K63" s="231"/>
      <c r="L63" s="231"/>
      <c r="M63" s="231"/>
      <c r="N63" s="231"/>
      <c r="O63" s="231"/>
      <c r="P63" s="231"/>
      <c r="Q63" s="231"/>
      <c r="R63" s="231"/>
      <c r="S63" s="231"/>
      <c r="T63" s="231"/>
      <c r="U63" s="231"/>
      <c r="V63" s="231"/>
    </row>
    <row r="64" spans="1:22" x14ac:dyDescent="0.25">
      <c r="A64" s="231"/>
      <c r="B64" s="231"/>
      <c r="C64" s="231"/>
      <c r="D64" s="231"/>
      <c r="E64" s="231"/>
      <c r="F64" s="231"/>
      <c r="G64" s="231"/>
      <c r="H64" s="231"/>
      <c r="I64" s="231"/>
      <c r="J64" s="231"/>
      <c r="K64" s="231"/>
      <c r="L64" s="231"/>
      <c r="M64" s="231"/>
      <c r="N64" s="231"/>
      <c r="O64" s="231"/>
      <c r="P64" s="231"/>
      <c r="Q64" s="231"/>
      <c r="R64" s="231"/>
      <c r="S64" s="231"/>
      <c r="T64" s="231"/>
      <c r="U64" s="231"/>
      <c r="V64" s="231"/>
    </row>
    <row r="65" spans="1:22" x14ac:dyDescent="0.25">
      <c r="A65" s="231"/>
      <c r="B65" s="231"/>
      <c r="C65" s="231"/>
      <c r="D65" s="231"/>
      <c r="E65" s="231"/>
      <c r="F65" s="231"/>
      <c r="G65" s="231"/>
      <c r="H65" s="231"/>
      <c r="I65" s="231"/>
      <c r="J65" s="231"/>
      <c r="K65" s="231"/>
      <c r="L65" s="231"/>
      <c r="M65" s="231"/>
      <c r="N65" s="231"/>
      <c r="O65" s="231"/>
      <c r="P65" s="231"/>
      <c r="Q65" s="231"/>
      <c r="R65" s="231"/>
      <c r="S65" s="231"/>
      <c r="T65" s="231"/>
      <c r="U65" s="231"/>
      <c r="V65" s="231"/>
    </row>
    <row r="66" spans="1:22" x14ac:dyDescent="0.25">
      <c r="A66" s="231"/>
      <c r="B66" s="231"/>
      <c r="C66" s="231"/>
      <c r="D66" s="231"/>
      <c r="E66" s="231"/>
      <c r="F66" s="231"/>
      <c r="G66" s="231"/>
      <c r="H66" s="231"/>
      <c r="I66" s="231"/>
      <c r="J66" s="231"/>
      <c r="K66" s="231"/>
      <c r="L66" s="231"/>
      <c r="M66" s="231"/>
      <c r="N66" s="231"/>
      <c r="O66" s="231"/>
      <c r="P66" s="231"/>
      <c r="Q66" s="231"/>
      <c r="R66" s="231"/>
      <c r="S66" s="231"/>
      <c r="T66" s="231"/>
      <c r="U66" s="231"/>
      <c r="V66" s="231"/>
    </row>
    <row r="67" spans="1:22" x14ac:dyDescent="0.25">
      <c r="A67" s="231"/>
      <c r="B67" s="231"/>
      <c r="C67" s="231"/>
      <c r="D67" s="231"/>
      <c r="E67" s="231"/>
      <c r="F67" s="231"/>
      <c r="G67" s="231"/>
      <c r="H67" s="231"/>
      <c r="I67" s="231"/>
      <c r="J67" s="231"/>
      <c r="K67" s="231"/>
      <c r="L67" s="231"/>
      <c r="M67" s="231"/>
      <c r="N67" s="231"/>
      <c r="O67" s="231"/>
      <c r="P67" s="231"/>
      <c r="Q67" s="231"/>
      <c r="R67" s="231"/>
      <c r="S67" s="231"/>
      <c r="T67" s="231"/>
      <c r="U67" s="231"/>
      <c r="V67" s="231"/>
    </row>
    <row r="68" spans="1:22" x14ac:dyDescent="0.25">
      <c r="A68" s="231"/>
      <c r="B68" s="231"/>
      <c r="C68" s="231"/>
      <c r="D68" s="231"/>
      <c r="E68" s="231"/>
      <c r="F68" s="231"/>
      <c r="G68" s="231"/>
      <c r="H68" s="231"/>
      <c r="I68" s="231"/>
      <c r="J68" s="231"/>
      <c r="K68" s="231"/>
      <c r="L68" s="231"/>
      <c r="M68" s="231"/>
      <c r="N68" s="231"/>
      <c r="O68" s="231"/>
      <c r="P68" s="231"/>
      <c r="Q68" s="231"/>
      <c r="R68" s="231"/>
      <c r="S68" s="231"/>
      <c r="T68" s="231"/>
      <c r="U68" s="231"/>
      <c r="V68" s="231"/>
    </row>
    <row r="69" spans="1:22" x14ac:dyDescent="0.25">
      <c r="A69" s="231"/>
      <c r="B69" s="231"/>
      <c r="C69" s="231"/>
      <c r="D69" s="231"/>
      <c r="E69" s="231"/>
      <c r="F69" s="231"/>
      <c r="G69" s="231"/>
      <c r="H69" s="231"/>
      <c r="I69" s="231"/>
      <c r="J69" s="231"/>
      <c r="K69" s="231"/>
      <c r="L69" s="231"/>
      <c r="M69" s="231"/>
      <c r="N69" s="231"/>
      <c r="O69" s="231"/>
      <c r="P69" s="231"/>
      <c r="Q69" s="231"/>
      <c r="R69" s="231"/>
      <c r="S69" s="231"/>
      <c r="T69" s="231"/>
      <c r="U69" s="231"/>
      <c r="V69" s="231"/>
    </row>
    <row r="70" spans="1:22" x14ac:dyDescent="0.25">
      <c r="A70" s="231"/>
      <c r="B70" s="231"/>
      <c r="C70" s="231"/>
      <c r="D70" s="231"/>
      <c r="E70" s="231"/>
      <c r="F70" s="231"/>
      <c r="G70" s="231"/>
      <c r="H70" s="231"/>
      <c r="I70" s="231"/>
      <c r="J70" s="231"/>
      <c r="K70" s="231"/>
      <c r="L70" s="231"/>
      <c r="M70" s="231"/>
      <c r="N70" s="231"/>
      <c r="O70" s="231"/>
      <c r="P70" s="231"/>
      <c r="Q70" s="231"/>
      <c r="R70" s="231"/>
      <c r="S70" s="231"/>
      <c r="T70" s="231"/>
      <c r="U70" s="231"/>
      <c r="V70" s="231"/>
    </row>
    <row r="71" spans="1:22" x14ac:dyDescent="0.25">
      <c r="A71" s="231"/>
      <c r="B71" s="231"/>
      <c r="C71" s="231"/>
      <c r="D71" s="231"/>
      <c r="E71" s="231"/>
      <c r="F71" s="231"/>
      <c r="G71" s="231"/>
      <c r="H71" s="231"/>
      <c r="I71" s="231"/>
      <c r="J71" s="231"/>
      <c r="K71" s="231"/>
      <c r="L71" s="231"/>
      <c r="M71" s="231"/>
      <c r="N71" s="231"/>
      <c r="O71" s="231"/>
      <c r="P71" s="231"/>
      <c r="Q71" s="231"/>
      <c r="R71" s="231"/>
      <c r="S71" s="231"/>
      <c r="T71" s="231"/>
      <c r="U71" s="231"/>
      <c r="V71" s="231"/>
    </row>
    <row r="72" spans="1:22" x14ac:dyDescent="0.25">
      <c r="A72" s="231"/>
      <c r="B72" s="231"/>
      <c r="C72" s="231"/>
      <c r="D72" s="231"/>
      <c r="E72" s="231"/>
      <c r="F72" s="231"/>
      <c r="G72" s="231"/>
      <c r="H72" s="231"/>
      <c r="I72" s="231"/>
      <c r="J72" s="231"/>
      <c r="K72" s="231"/>
      <c r="L72" s="231"/>
      <c r="M72" s="231"/>
      <c r="N72" s="231"/>
      <c r="O72" s="231"/>
      <c r="P72" s="231"/>
      <c r="Q72" s="231"/>
      <c r="R72" s="231"/>
      <c r="S72" s="231"/>
      <c r="T72" s="231"/>
      <c r="U72" s="231"/>
      <c r="V72" s="231"/>
    </row>
    <row r="73" spans="1:22" x14ac:dyDescent="0.25">
      <c r="A73" s="231"/>
      <c r="B73" s="231"/>
      <c r="C73" s="231"/>
      <c r="D73" s="231"/>
      <c r="E73" s="231"/>
      <c r="F73" s="231"/>
      <c r="G73" s="231"/>
      <c r="H73" s="231"/>
      <c r="I73" s="231"/>
      <c r="J73" s="231"/>
      <c r="K73" s="231"/>
      <c r="L73" s="231"/>
      <c r="M73" s="231"/>
      <c r="N73" s="231"/>
      <c r="O73" s="231"/>
      <c r="P73" s="231"/>
      <c r="Q73" s="231"/>
      <c r="R73" s="231"/>
      <c r="S73" s="231"/>
      <c r="T73" s="231"/>
      <c r="U73" s="231"/>
      <c r="V73" s="231"/>
    </row>
    <row r="74" spans="1:22" x14ac:dyDescent="0.25">
      <c r="A74" s="231"/>
      <c r="B74" s="231"/>
      <c r="C74" s="231"/>
      <c r="D74" s="231"/>
      <c r="E74" s="231"/>
      <c r="F74" s="231"/>
      <c r="G74" s="231"/>
      <c r="H74" s="231"/>
      <c r="I74" s="231"/>
      <c r="J74" s="231"/>
      <c r="K74" s="231"/>
      <c r="L74" s="231"/>
      <c r="M74" s="231"/>
      <c r="N74" s="231"/>
      <c r="O74" s="231"/>
      <c r="P74" s="231"/>
      <c r="Q74" s="231"/>
      <c r="R74" s="231"/>
      <c r="S74" s="231"/>
      <c r="T74" s="231"/>
      <c r="U74" s="231"/>
      <c r="V74" s="231"/>
    </row>
    <row r="75" spans="1:22" x14ac:dyDescent="0.25">
      <c r="A75" s="231"/>
      <c r="B75" s="231"/>
      <c r="C75" s="231"/>
      <c r="D75" s="231"/>
      <c r="E75" s="231"/>
      <c r="F75" s="231"/>
      <c r="G75" s="231"/>
      <c r="H75" s="231"/>
      <c r="I75" s="231"/>
      <c r="J75" s="231"/>
      <c r="K75" s="231"/>
      <c r="L75" s="231"/>
      <c r="M75" s="231"/>
      <c r="N75" s="231"/>
      <c r="O75" s="231"/>
      <c r="P75" s="231"/>
      <c r="Q75" s="231"/>
      <c r="R75" s="231"/>
      <c r="S75" s="231"/>
      <c r="T75" s="231"/>
      <c r="U75" s="231"/>
      <c r="V75" s="231"/>
    </row>
    <row r="76" spans="1:22" x14ac:dyDescent="0.25">
      <c r="A76" s="231"/>
      <c r="B76" s="231"/>
      <c r="C76" s="231"/>
      <c r="D76" s="231"/>
      <c r="E76" s="231"/>
      <c r="F76" s="231"/>
      <c r="G76" s="231"/>
      <c r="H76" s="231"/>
      <c r="I76" s="231"/>
      <c r="J76" s="231"/>
      <c r="K76" s="231"/>
      <c r="L76" s="231"/>
      <c r="M76" s="231"/>
      <c r="N76" s="231"/>
      <c r="O76" s="231"/>
      <c r="P76" s="231"/>
      <c r="Q76" s="231"/>
      <c r="R76" s="231"/>
      <c r="S76" s="231"/>
      <c r="T76" s="231"/>
      <c r="U76" s="231"/>
      <c r="V76" s="231"/>
    </row>
    <row r="77" spans="1:22" x14ac:dyDescent="0.25">
      <c r="A77" s="231"/>
      <c r="B77" s="231"/>
      <c r="C77" s="231"/>
      <c r="D77" s="231"/>
      <c r="E77" s="231"/>
      <c r="F77" s="231"/>
      <c r="G77" s="231"/>
      <c r="H77" s="231"/>
      <c r="I77" s="231"/>
      <c r="J77" s="231"/>
      <c r="K77" s="231"/>
      <c r="L77" s="231"/>
      <c r="M77" s="231"/>
      <c r="N77" s="231"/>
      <c r="O77" s="231"/>
      <c r="P77" s="231"/>
      <c r="Q77" s="231"/>
      <c r="R77" s="231"/>
      <c r="S77" s="231"/>
      <c r="T77" s="231"/>
      <c r="U77" s="231"/>
      <c r="V77" s="231"/>
    </row>
    <row r="78" spans="1:22" x14ac:dyDescent="0.25">
      <c r="A78" s="231"/>
      <c r="B78" s="231"/>
      <c r="C78" s="231"/>
      <c r="D78" s="231"/>
      <c r="E78" s="231"/>
      <c r="F78" s="231"/>
      <c r="G78" s="231"/>
      <c r="H78" s="231"/>
      <c r="I78" s="231"/>
      <c r="J78" s="231"/>
      <c r="K78" s="231"/>
      <c r="L78" s="231"/>
      <c r="M78" s="231"/>
      <c r="N78" s="231"/>
      <c r="O78" s="231"/>
      <c r="P78" s="231"/>
      <c r="Q78" s="231"/>
      <c r="R78" s="231"/>
      <c r="S78" s="231"/>
      <c r="T78" s="231"/>
      <c r="U78" s="231"/>
      <c r="V78" s="231"/>
    </row>
    <row r="79" spans="1:22" x14ac:dyDescent="0.25">
      <c r="A79" s="231"/>
      <c r="B79" s="231"/>
      <c r="C79" s="231"/>
      <c r="D79" s="231"/>
      <c r="E79" s="231"/>
      <c r="F79" s="231"/>
      <c r="G79" s="231"/>
      <c r="H79" s="231"/>
      <c r="I79" s="231"/>
      <c r="J79" s="231"/>
      <c r="K79" s="231"/>
      <c r="L79" s="231"/>
      <c r="M79" s="231"/>
      <c r="N79" s="231"/>
      <c r="O79" s="231"/>
      <c r="P79" s="231"/>
      <c r="Q79" s="231"/>
      <c r="R79" s="231"/>
      <c r="S79" s="231"/>
      <c r="T79" s="231"/>
      <c r="U79" s="231"/>
      <c r="V79" s="231"/>
    </row>
    <row r="80" spans="1:22" x14ac:dyDescent="0.25">
      <c r="A80" s="231"/>
      <c r="B80" s="231"/>
      <c r="C80" s="231"/>
      <c r="D80" s="231"/>
      <c r="E80" s="231"/>
      <c r="F80" s="231"/>
      <c r="G80" s="231"/>
      <c r="H80" s="231"/>
      <c r="I80" s="231"/>
      <c r="J80" s="231"/>
      <c r="K80" s="231"/>
      <c r="L80" s="231"/>
      <c r="M80" s="231"/>
      <c r="N80" s="231"/>
      <c r="O80" s="231"/>
      <c r="P80" s="231"/>
      <c r="Q80" s="231"/>
      <c r="R80" s="231"/>
      <c r="S80" s="231"/>
      <c r="T80" s="231"/>
      <c r="U80" s="231"/>
      <c r="V80" s="231"/>
    </row>
    <row r="81" spans="1:22" x14ac:dyDescent="0.25">
      <c r="A81" s="231"/>
      <c r="B81" s="231"/>
      <c r="C81" s="231"/>
      <c r="D81" s="231"/>
      <c r="E81" s="231"/>
      <c r="F81" s="231"/>
      <c r="G81" s="231"/>
      <c r="H81" s="231"/>
      <c r="I81" s="231"/>
      <c r="J81" s="231"/>
      <c r="K81" s="231"/>
      <c r="L81" s="231"/>
      <c r="M81" s="231"/>
      <c r="N81" s="231"/>
      <c r="O81" s="231"/>
      <c r="P81" s="231"/>
      <c r="Q81" s="231"/>
      <c r="R81" s="231"/>
      <c r="S81" s="231"/>
      <c r="T81" s="231"/>
      <c r="U81" s="231"/>
      <c r="V81" s="231"/>
    </row>
    <row r="82" spans="1:22" x14ac:dyDescent="0.25">
      <c r="A82" s="231"/>
      <c r="B82" s="231"/>
      <c r="C82" s="231"/>
      <c r="D82" s="231"/>
      <c r="E82" s="231"/>
      <c r="F82" s="231"/>
      <c r="G82" s="231"/>
      <c r="H82" s="231"/>
      <c r="I82" s="231"/>
      <c r="J82" s="231"/>
      <c r="K82" s="231"/>
      <c r="L82" s="231"/>
      <c r="M82" s="231"/>
      <c r="N82" s="231"/>
      <c r="O82" s="231"/>
      <c r="P82" s="231"/>
      <c r="Q82" s="231"/>
      <c r="R82" s="231"/>
      <c r="S82" s="231"/>
      <c r="T82" s="231"/>
      <c r="U82" s="231"/>
      <c r="V82" s="231"/>
    </row>
    <row r="83" spans="1:22" x14ac:dyDescent="0.25">
      <c r="A83" s="231"/>
      <c r="B83" s="231"/>
      <c r="C83" s="231"/>
      <c r="D83" s="231"/>
      <c r="E83" s="231"/>
      <c r="F83" s="231"/>
      <c r="G83" s="231"/>
      <c r="H83" s="231"/>
      <c r="I83" s="231"/>
      <c r="J83" s="231"/>
      <c r="K83" s="231"/>
      <c r="L83" s="231"/>
      <c r="M83" s="231"/>
      <c r="N83" s="231"/>
      <c r="O83" s="231"/>
      <c r="P83" s="231"/>
      <c r="Q83" s="231"/>
      <c r="R83" s="231"/>
      <c r="S83" s="231"/>
      <c r="T83" s="231"/>
      <c r="U83" s="231"/>
      <c r="V83" s="231"/>
    </row>
    <row r="84" spans="1:22" x14ac:dyDescent="0.25">
      <c r="A84" s="231"/>
      <c r="B84" s="231"/>
      <c r="C84" s="231"/>
      <c r="D84" s="231"/>
      <c r="E84" s="231"/>
      <c r="F84" s="231"/>
      <c r="G84" s="231"/>
      <c r="H84" s="231"/>
      <c r="I84" s="231"/>
      <c r="J84" s="231"/>
      <c r="K84" s="231"/>
      <c r="L84" s="231"/>
      <c r="M84" s="231"/>
      <c r="N84" s="231"/>
      <c r="O84" s="231"/>
      <c r="P84" s="231"/>
      <c r="Q84" s="231"/>
      <c r="R84" s="231"/>
      <c r="S84" s="231"/>
      <c r="T84" s="231"/>
      <c r="U84" s="231"/>
      <c r="V84" s="231"/>
    </row>
    <row r="85" spans="1:22" x14ac:dyDescent="0.25">
      <c r="A85" s="231"/>
      <c r="B85" s="231"/>
      <c r="C85" s="231"/>
      <c r="D85" s="231"/>
      <c r="E85" s="231"/>
      <c r="F85" s="231"/>
      <c r="G85" s="231"/>
      <c r="H85" s="231"/>
      <c r="I85" s="231"/>
      <c r="J85" s="231"/>
      <c r="K85" s="231"/>
      <c r="L85" s="231"/>
      <c r="M85" s="231"/>
      <c r="N85" s="231"/>
      <c r="O85" s="231"/>
      <c r="P85" s="231"/>
      <c r="Q85" s="231"/>
      <c r="R85" s="231"/>
      <c r="S85" s="231"/>
      <c r="T85" s="231"/>
      <c r="U85" s="231"/>
      <c r="V85" s="231"/>
    </row>
    <row r="86" spans="1:22" x14ac:dyDescent="0.25">
      <c r="A86" s="231"/>
      <c r="B86" s="231"/>
      <c r="C86" s="231"/>
      <c r="D86" s="231"/>
      <c r="E86" s="231"/>
      <c r="F86" s="231"/>
      <c r="G86" s="231"/>
      <c r="H86" s="231"/>
      <c r="I86" s="231"/>
      <c r="J86" s="231"/>
      <c r="K86" s="231"/>
      <c r="L86" s="231"/>
      <c r="M86" s="231"/>
      <c r="N86" s="231"/>
      <c r="O86" s="231"/>
      <c r="P86" s="231"/>
      <c r="Q86" s="231"/>
      <c r="R86" s="231"/>
      <c r="S86" s="231"/>
      <c r="T86" s="231"/>
      <c r="U86" s="231"/>
      <c r="V86" s="231"/>
    </row>
    <row r="87" spans="1:22" x14ac:dyDescent="0.25">
      <c r="A87" s="231"/>
      <c r="B87" s="231"/>
      <c r="C87" s="231"/>
      <c r="D87" s="231"/>
      <c r="E87" s="231"/>
      <c r="F87" s="231"/>
      <c r="G87" s="231"/>
      <c r="H87" s="231"/>
      <c r="I87" s="231"/>
      <c r="J87" s="231"/>
      <c r="K87" s="231"/>
      <c r="L87" s="231"/>
      <c r="M87" s="231"/>
      <c r="N87" s="231"/>
      <c r="O87" s="231"/>
      <c r="P87" s="231"/>
      <c r="Q87" s="231"/>
      <c r="R87" s="231"/>
      <c r="S87" s="231"/>
      <c r="T87" s="231"/>
      <c r="U87" s="231"/>
      <c r="V87" s="231"/>
    </row>
    <row r="88" spans="1:22" x14ac:dyDescent="0.25">
      <c r="A88" s="231"/>
      <c r="B88" s="231"/>
      <c r="C88" s="231"/>
      <c r="D88" s="231"/>
      <c r="E88" s="231"/>
      <c r="F88" s="231"/>
      <c r="G88" s="231"/>
      <c r="H88" s="231"/>
      <c r="I88" s="231"/>
      <c r="J88" s="231"/>
      <c r="K88" s="231"/>
      <c r="L88" s="231"/>
      <c r="M88" s="231"/>
      <c r="N88" s="231"/>
      <c r="O88" s="231"/>
      <c r="P88" s="231"/>
      <c r="Q88" s="231"/>
      <c r="R88" s="231"/>
      <c r="S88" s="231"/>
      <c r="T88" s="231"/>
      <c r="U88" s="231"/>
      <c r="V88" s="231"/>
    </row>
    <row r="89" spans="1:22" x14ac:dyDescent="0.25">
      <c r="A89" s="231"/>
      <c r="B89" s="231"/>
      <c r="C89" s="231"/>
      <c r="D89" s="231"/>
      <c r="E89" s="231"/>
      <c r="F89" s="231"/>
      <c r="G89" s="231"/>
      <c r="H89" s="231"/>
      <c r="I89" s="231"/>
      <c r="J89" s="231"/>
      <c r="K89" s="231"/>
      <c r="L89" s="231"/>
      <c r="M89" s="231"/>
      <c r="N89" s="231"/>
      <c r="O89" s="231"/>
      <c r="P89" s="231"/>
      <c r="Q89" s="231"/>
      <c r="R89" s="231"/>
      <c r="S89" s="231"/>
      <c r="T89" s="231"/>
      <c r="U89" s="231"/>
      <c r="V89" s="231"/>
    </row>
    <row r="90" spans="1:22" x14ac:dyDescent="0.25">
      <c r="A90" s="231"/>
      <c r="B90" s="231"/>
      <c r="C90" s="231"/>
      <c r="D90" s="231"/>
      <c r="E90" s="231"/>
      <c r="F90" s="231"/>
      <c r="G90" s="231"/>
      <c r="H90" s="231"/>
      <c r="I90" s="231"/>
      <c r="J90" s="231"/>
      <c r="K90" s="231"/>
      <c r="L90" s="231"/>
      <c r="M90" s="231"/>
      <c r="N90" s="231"/>
      <c r="O90" s="231"/>
      <c r="P90" s="231"/>
      <c r="Q90" s="231"/>
      <c r="R90" s="231"/>
      <c r="S90" s="231"/>
      <c r="T90" s="231"/>
      <c r="U90" s="231"/>
      <c r="V90" s="231"/>
    </row>
    <row r="91" spans="1:22" x14ac:dyDescent="0.25">
      <c r="A91" s="231"/>
      <c r="B91" s="231"/>
      <c r="C91" s="231"/>
      <c r="D91" s="231"/>
      <c r="E91" s="231"/>
      <c r="F91" s="231"/>
      <c r="G91" s="231"/>
      <c r="H91" s="231"/>
      <c r="I91" s="231"/>
      <c r="J91" s="231"/>
      <c r="K91" s="231"/>
      <c r="L91" s="231"/>
      <c r="M91" s="231"/>
      <c r="N91" s="231"/>
      <c r="O91" s="231"/>
      <c r="P91" s="231"/>
      <c r="Q91" s="231"/>
      <c r="R91" s="231"/>
      <c r="S91" s="231"/>
      <c r="T91" s="231"/>
      <c r="U91" s="231"/>
      <c r="V91" s="231"/>
    </row>
    <row r="92" spans="1:22" x14ac:dyDescent="0.25">
      <c r="A92" s="231"/>
      <c r="B92" s="231"/>
      <c r="C92" s="231"/>
      <c r="D92" s="231"/>
      <c r="E92" s="231"/>
      <c r="F92" s="231"/>
      <c r="G92" s="231"/>
      <c r="H92" s="231"/>
      <c r="I92" s="231"/>
      <c r="J92" s="231"/>
      <c r="K92" s="231"/>
      <c r="L92" s="231"/>
      <c r="M92" s="231"/>
      <c r="N92" s="231"/>
      <c r="O92" s="231"/>
      <c r="P92" s="231"/>
      <c r="Q92" s="231"/>
      <c r="R92" s="231"/>
      <c r="S92" s="231"/>
      <c r="T92" s="231"/>
      <c r="U92" s="231"/>
      <c r="V92" s="231"/>
    </row>
    <row r="93" spans="1:22" x14ac:dyDescent="0.25">
      <c r="A93" s="231"/>
      <c r="B93" s="231"/>
      <c r="C93" s="231"/>
      <c r="D93" s="231"/>
      <c r="E93" s="231"/>
      <c r="F93" s="231"/>
      <c r="G93" s="231"/>
      <c r="H93" s="231"/>
      <c r="I93" s="231"/>
      <c r="J93" s="231"/>
      <c r="K93" s="231"/>
      <c r="L93" s="231"/>
      <c r="M93" s="231"/>
      <c r="N93" s="231"/>
      <c r="O93" s="231"/>
      <c r="P93" s="231"/>
      <c r="Q93" s="231"/>
      <c r="R93" s="231"/>
      <c r="S93" s="231"/>
      <c r="T93" s="231"/>
      <c r="U93" s="231"/>
      <c r="V93" s="231"/>
    </row>
    <row r="94" spans="1:22" x14ac:dyDescent="0.25">
      <c r="A94" s="231"/>
      <c r="B94" s="231"/>
      <c r="C94" s="231"/>
      <c r="D94" s="231"/>
      <c r="E94" s="231"/>
      <c r="F94" s="231"/>
      <c r="G94" s="231"/>
      <c r="H94" s="231"/>
      <c r="I94" s="231"/>
      <c r="J94" s="231"/>
      <c r="K94" s="231"/>
      <c r="L94" s="231"/>
      <c r="M94" s="231"/>
      <c r="N94" s="231"/>
      <c r="O94" s="231"/>
      <c r="P94" s="231"/>
      <c r="Q94" s="231"/>
      <c r="R94" s="231"/>
      <c r="S94" s="231"/>
      <c r="T94" s="231"/>
      <c r="U94" s="231"/>
      <c r="V94" s="231"/>
    </row>
    <row r="95" spans="1:22" x14ac:dyDescent="0.25">
      <c r="A95" s="231"/>
      <c r="B95" s="231"/>
      <c r="C95" s="231"/>
      <c r="D95" s="231"/>
      <c r="E95" s="231"/>
      <c r="F95" s="231"/>
      <c r="G95" s="231"/>
      <c r="H95" s="231"/>
      <c r="I95" s="231"/>
      <c r="J95" s="231"/>
      <c r="K95" s="231"/>
      <c r="L95" s="231"/>
      <c r="M95" s="231"/>
      <c r="N95" s="231"/>
      <c r="O95" s="231"/>
      <c r="P95" s="231"/>
      <c r="Q95" s="231"/>
      <c r="R95" s="231"/>
      <c r="S95" s="231"/>
      <c r="T95" s="231"/>
      <c r="U95" s="231"/>
      <c r="V95" s="231"/>
    </row>
    <row r="96" spans="1:22" x14ac:dyDescent="0.25">
      <c r="A96" s="231"/>
      <c r="B96" s="231"/>
      <c r="C96" s="231"/>
      <c r="D96" s="231"/>
      <c r="E96" s="231"/>
      <c r="F96" s="231"/>
      <c r="G96" s="231"/>
      <c r="H96" s="231"/>
      <c r="I96" s="231"/>
      <c r="J96" s="231"/>
      <c r="K96" s="231"/>
      <c r="L96" s="231"/>
      <c r="M96" s="231"/>
      <c r="N96" s="231"/>
      <c r="O96" s="231"/>
      <c r="P96" s="231"/>
      <c r="Q96" s="231"/>
      <c r="R96" s="231"/>
      <c r="S96" s="231"/>
      <c r="T96" s="231"/>
      <c r="U96" s="231"/>
      <c r="V96" s="231"/>
    </row>
    <row r="97" spans="1:22" x14ac:dyDescent="0.25">
      <c r="A97" s="231"/>
      <c r="B97" s="231"/>
      <c r="C97" s="231"/>
      <c r="D97" s="231"/>
      <c r="E97" s="231"/>
      <c r="F97" s="231"/>
      <c r="G97" s="231"/>
      <c r="H97" s="231"/>
      <c r="I97" s="231"/>
      <c r="J97" s="231"/>
      <c r="K97" s="231"/>
      <c r="L97" s="231"/>
      <c r="M97" s="231"/>
      <c r="N97" s="231"/>
      <c r="O97" s="231"/>
      <c r="P97" s="231"/>
      <c r="Q97" s="231"/>
      <c r="R97" s="231"/>
      <c r="S97" s="231"/>
      <c r="T97" s="231"/>
      <c r="U97" s="231"/>
      <c r="V97" s="231"/>
    </row>
    <row r="98" spans="1:22" x14ac:dyDescent="0.25">
      <c r="A98" s="231"/>
      <c r="B98" s="231"/>
      <c r="C98" s="231"/>
      <c r="D98" s="231"/>
      <c r="E98" s="231"/>
      <c r="F98" s="231"/>
      <c r="G98" s="231"/>
      <c r="H98" s="231"/>
      <c r="I98" s="231"/>
      <c r="J98" s="231"/>
      <c r="K98" s="231"/>
      <c r="L98" s="231"/>
      <c r="M98" s="231"/>
      <c r="N98" s="231"/>
      <c r="O98" s="231"/>
      <c r="P98" s="231"/>
      <c r="Q98" s="231"/>
      <c r="R98" s="231"/>
      <c r="S98" s="231"/>
      <c r="T98" s="231"/>
      <c r="U98" s="231"/>
      <c r="V98" s="231"/>
    </row>
    <row r="99" spans="1:22" x14ac:dyDescent="0.25">
      <c r="A99" s="231"/>
      <c r="B99" s="231"/>
      <c r="C99" s="231"/>
      <c r="D99" s="231"/>
      <c r="E99" s="231"/>
      <c r="F99" s="231"/>
      <c r="G99" s="231"/>
      <c r="H99" s="231"/>
      <c r="I99" s="231"/>
      <c r="J99" s="231"/>
      <c r="K99" s="231"/>
      <c r="L99" s="231"/>
      <c r="M99" s="231"/>
      <c r="N99" s="231"/>
      <c r="O99" s="231"/>
      <c r="P99" s="231"/>
      <c r="Q99" s="231"/>
      <c r="R99" s="231"/>
      <c r="S99" s="231"/>
      <c r="T99" s="231"/>
      <c r="U99" s="231"/>
      <c r="V99" s="231"/>
    </row>
    <row r="100" spans="1:22" x14ac:dyDescent="0.25">
      <c r="A100" s="231"/>
      <c r="B100" s="231"/>
      <c r="C100" s="231"/>
      <c r="D100" s="231"/>
      <c r="E100" s="231"/>
      <c r="F100" s="231"/>
      <c r="G100" s="231"/>
      <c r="H100" s="231"/>
      <c r="I100" s="231"/>
      <c r="J100" s="231"/>
      <c r="K100" s="231"/>
      <c r="L100" s="231"/>
      <c r="M100" s="231"/>
      <c r="N100" s="231"/>
      <c r="O100" s="231"/>
      <c r="P100" s="231"/>
      <c r="Q100" s="231"/>
      <c r="R100" s="231"/>
      <c r="S100" s="231"/>
      <c r="T100" s="231"/>
      <c r="U100" s="231"/>
      <c r="V100" s="231"/>
    </row>
    <row r="101" spans="1:22" x14ac:dyDescent="0.25">
      <c r="A101" s="231"/>
      <c r="B101" s="231"/>
      <c r="C101" s="231"/>
      <c r="D101" s="231"/>
      <c r="E101" s="231"/>
      <c r="F101" s="231"/>
      <c r="G101" s="231"/>
      <c r="H101" s="231"/>
      <c r="I101" s="231"/>
      <c r="J101" s="231"/>
      <c r="K101" s="231"/>
      <c r="L101" s="231"/>
      <c r="M101" s="231"/>
      <c r="N101" s="231"/>
      <c r="O101" s="231"/>
      <c r="P101" s="231"/>
      <c r="Q101" s="231"/>
      <c r="R101" s="231"/>
      <c r="S101" s="231"/>
      <c r="T101" s="231"/>
      <c r="U101" s="231"/>
      <c r="V101" s="231"/>
    </row>
    <row r="102" spans="1:22" x14ac:dyDescent="0.25">
      <c r="A102" s="231"/>
      <c r="B102" s="231"/>
      <c r="C102" s="231"/>
      <c r="D102" s="231"/>
      <c r="E102" s="231"/>
      <c r="F102" s="231"/>
      <c r="G102" s="231"/>
      <c r="H102" s="231"/>
      <c r="I102" s="231"/>
      <c r="J102" s="231"/>
      <c r="K102" s="231"/>
      <c r="L102" s="231"/>
      <c r="M102" s="231"/>
      <c r="N102" s="231"/>
      <c r="O102" s="231"/>
      <c r="P102" s="231"/>
      <c r="Q102" s="231"/>
      <c r="R102" s="231"/>
      <c r="S102" s="231"/>
      <c r="T102" s="231"/>
      <c r="U102" s="231"/>
      <c r="V102" s="231"/>
    </row>
    <row r="103" spans="1:22" x14ac:dyDescent="0.25">
      <c r="A103" s="231"/>
      <c r="B103" s="231"/>
      <c r="C103" s="231"/>
      <c r="D103" s="231"/>
      <c r="E103" s="231"/>
      <c r="F103" s="231"/>
      <c r="G103" s="231"/>
      <c r="H103" s="231"/>
      <c r="I103" s="231"/>
      <c r="J103" s="231"/>
      <c r="K103" s="231"/>
      <c r="L103" s="231"/>
      <c r="M103" s="231"/>
      <c r="N103" s="231"/>
      <c r="O103" s="231"/>
      <c r="P103" s="231"/>
      <c r="Q103" s="231"/>
      <c r="R103" s="231"/>
      <c r="S103" s="231"/>
      <c r="T103" s="231"/>
      <c r="U103" s="231"/>
      <c r="V103" s="231"/>
    </row>
    <row r="104" spans="1:22" x14ac:dyDescent="0.25">
      <c r="A104" s="231"/>
      <c r="B104" s="231"/>
      <c r="C104" s="231"/>
      <c r="D104" s="231"/>
      <c r="E104" s="231"/>
      <c r="F104" s="231"/>
      <c r="G104" s="231"/>
      <c r="H104" s="231"/>
      <c r="I104" s="231"/>
      <c r="J104" s="231"/>
      <c r="K104" s="231"/>
      <c r="L104" s="231"/>
      <c r="M104" s="231"/>
      <c r="N104" s="231"/>
      <c r="O104" s="231"/>
      <c r="P104" s="231"/>
      <c r="Q104" s="231"/>
      <c r="R104" s="231"/>
      <c r="S104" s="231"/>
      <c r="T104" s="231"/>
      <c r="U104" s="231"/>
      <c r="V104" s="231"/>
    </row>
    <row r="105" spans="1:22" x14ac:dyDescent="0.25">
      <c r="A105" s="231"/>
      <c r="B105" s="231"/>
      <c r="C105" s="231"/>
      <c r="D105" s="231"/>
      <c r="E105" s="231"/>
      <c r="F105" s="231"/>
      <c r="G105" s="231"/>
      <c r="H105" s="231"/>
      <c r="I105" s="231"/>
      <c r="J105" s="231"/>
      <c r="K105" s="231"/>
      <c r="L105" s="231"/>
      <c r="M105" s="231"/>
      <c r="N105" s="231"/>
      <c r="O105" s="231"/>
      <c r="P105" s="231"/>
      <c r="Q105" s="231"/>
      <c r="R105" s="231"/>
      <c r="S105" s="231"/>
      <c r="T105" s="231"/>
      <c r="U105" s="231"/>
      <c r="V105" s="231"/>
    </row>
    <row r="106" spans="1:22" x14ac:dyDescent="0.25">
      <c r="A106" s="231"/>
      <c r="B106" s="231"/>
      <c r="C106" s="231"/>
      <c r="D106" s="231"/>
      <c r="E106" s="231"/>
      <c r="F106" s="231"/>
      <c r="G106" s="231"/>
      <c r="H106" s="231"/>
      <c r="I106" s="231"/>
      <c r="J106" s="231"/>
      <c r="K106" s="231"/>
      <c r="L106" s="231"/>
      <c r="M106" s="231"/>
      <c r="N106" s="231"/>
      <c r="O106" s="231"/>
      <c r="P106" s="231"/>
      <c r="Q106" s="231"/>
      <c r="R106" s="231"/>
      <c r="S106" s="231"/>
      <c r="T106" s="231"/>
      <c r="U106" s="231"/>
      <c r="V106" s="231"/>
    </row>
    <row r="107" spans="1:22" x14ac:dyDescent="0.25">
      <c r="A107" s="231"/>
      <c r="B107" s="231"/>
      <c r="C107" s="231"/>
      <c r="D107" s="231"/>
      <c r="E107" s="231"/>
      <c r="F107" s="231"/>
      <c r="G107" s="231"/>
      <c r="H107" s="231"/>
      <c r="I107" s="231"/>
      <c r="J107" s="231"/>
      <c r="K107" s="231"/>
      <c r="L107" s="231"/>
      <c r="M107" s="231"/>
      <c r="N107" s="231"/>
      <c r="O107" s="231"/>
      <c r="P107" s="231"/>
      <c r="Q107" s="231"/>
      <c r="R107" s="231"/>
      <c r="S107" s="231"/>
      <c r="T107" s="231"/>
      <c r="U107" s="231"/>
      <c r="V107" s="231"/>
    </row>
    <row r="108" spans="1:22" x14ac:dyDescent="0.25">
      <c r="A108" s="231"/>
      <c r="B108" s="231"/>
      <c r="C108" s="231"/>
      <c r="D108" s="231"/>
      <c r="E108" s="231"/>
      <c r="F108" s="231"/>
      <c r="G108" s="231"/>
      <c r="H108" s="231"/>
      <c r="I108" s="231"/>
      <c r="J108" s="231"/>
      <c r="K108" s="231"/>
      <c r="L108" s="231"/>
      <c r="M108" s="231"/>
      <c r="N108" s="231"/>
      <c r="O108" s="231"/>
      <c r="P108" s="231"/>
      <c r="Q108" s="231"/>
      <c r="R108" s="231"/>
      <c r="S108" s="231"/>
      <c r="T108" s="231"/>
      <c r="U108" s="231"/>
      <c r="V108" s="231"/>
    </row>
    <row r="109" spans="1:22" x14ac:dyDescent="0.25">
      <c r="A109" s="231"/>
      <c r="B109" s="231"/>
      <c r="C109" s="231"/>
      <c r="D109" s="231"/>
      <c r="E109" s="231"/>
      <c r="F109" s="231"/>
      <c r="G109" s="231"/>
      <c r="H109" s="231"/>
      <c r="I109" s="231"/>
      <c r="J109" s="231"/>
      <c r="K109" s="231"/>
      <c r="L109" s="231"/>
      <c r="M109" s="231"/>
      <c r="N109" s="231"/>
      <c r="O109" s="231"/>
      <c r="P109" s="231"/>
      <c r="Q109" s="231"/>
      <c r="R109" s="231"/>
      <c r="S109" s="231"/>
      <c r="T109" s="231"/>
      <c r="U109" s="231"/>
      <c r="V109" s="231"/>
    </row>
    <row r="110" spans="1:22" x14ac:dyDescent="0.25">
      <c r="A110" s="231"/>
      <c r="B110" s="231"/>
      <c r="C110" s="231"/>
      <c r="D110" s="231"/>
      <c r="E110" s="231"/>
      <c r="F110" s="231"/>
      <c r="G110" s="231"/>
      <c r="H110" s="231"/>
      <c r="I110" s="231"/>
      <c r="J110" s="231"/>
      <c r="K110" s="231"/>
      <c r="L110" s="231"/>
      <c r="M110" s="231"/>
      <c r="N110" s="231"/>
      <c r="O110" s="231"/>
      <c r="P110" s="231"/>
      <c r="Q110" s="231"/>
      <c r="R110" s="231"/>
      <c r="S110" s="231"/>
      <c r="T110" s="231"/>
      <c r="U110" s="231"/>
      <c r="V110" s="231"/>
    </row>
    <row r="111" spans="1:22" x14ac:dyDescent="0.25">
      <c r="A111" s="231"/>
      <c r="B111" s="231"/>
      <c r="C111" s="231"/>
      <c r="D111" s="231"/>
      <c r="E111" s="231"/>
      <c r="F111" s="231"/>
      <c r="G111" s="231"/>
      <c r="H111" s="231"/>
      <c r="I111" s="231"/>
      <c r="J111" s="231"/>
      <c r="K111" s="231"/>
      <c r="L111" s="231"/>
      <c r="M111" s="231"/>
      <c r="N111" s="231"/>
      <c r="O111" s="231"/>
      <c r="P111" s="231"/>
      <c r="Q111" s="231"/>
      <c r="R111" s="231"/>
      <c r="S111" s="231"/>
      <c r="T111" s="231"/>
      <c r="U111" s="231"/>
      <c r="V111" s="231"/>
    </row>
    <row r="112" spans="1:22" x14ac:dyDescent="0.25">
      <c r="A112" s="231"/>
      <c r="B112" s="231"/>
      <c r="C112" s="231"/>
      <c r="D112" s="231"/>
      <c r="E112" s="231"/>
      <c r="F112" s="231"/>
      <c r="G112" s="231"/>
      <c r="H112" s="231"/>
      <c r="I112" s="231"/>
      <c r="J112" s="231"/>
      <c r="K112" s="231"/>
      <c r="L112" s="231"/>
      <c r="M112" s="231"/>
      <c r="N112" s="231"/>
      <c r="O112" s="231"/>
      <c r="P112" s="231"/>
      <c r="Q112" s="231"/>
      <c r="R112" s="231"/>
      <c r="S112" s="231"/>
      <c r="T112" s="231"/>
      <c r="U112" s="231"/>
      <c r="V112" s="231"/>
    </row>
    <row r="113" spans="1:22" x14ac:dyDescent="0.25">
      <c r="A113" s="231"/>
      <c r="B113" s="231"/>
      <c r="C113" s="231"/>
      <c r="D113" s="231"/>
      <c r="E113" s="231"/>
      <c r="F113" s="231"/>
      <c r="G113" s="231"/>
      <c r="H113" s="231"/>
      <c r="I113" s="231"/>
      <c r="J113" s="231"/>
      <c r="K113" s="231"/>
      <c r="L113" s="231"/>
      <c r="M113" s="231"/>
      <c r="N113" s="231"/>
      <c r="O113" s="231"/>
      <c r="P113" s="231"/>
      <c r="Q113" s="231"/>
      <c r="R113" s="231"/>
      <c r="S113" s="231"/>
      <c r="T113" s="231"/>
      <c r="U113" s="231"/>
      <c r="V113" s="231"/>
    </row>
    <row r="114" spans="1:22" x14ac:dyDescent="0.25">
      <c r="A114" s="231"/>
      <c r="B114" s="231"/>
      <c r="C114" s="231"/>
      <c r="D114" s="231"/>
      <c r="E114" s="231"/>
      <c r="F114" s="231"/>
      <c r="G114" s="231"/>
      <c r="H114" s="231"/>
      <c r="I114" s="231"/>
      <c r="J114" s="231"/>
      <c r="K114" s="231"/>
      <c r="L114" s="231"/>
      <c r="M114" s="231"/>
      <c r="N114" s="231"/>
      <c r="O114" s="231"/>
      <c r="P114" s="231"/>
      <c r="Q114" s="231"/>
      <c r="R114" s="231"/>
      <c r="S114" s="231"/>
      <c r="T114" s="231"/>
      <c r="U114" s="231"/>
      <c r="V114" s="231"/>
    </row>
    <row r="115" spans="1:22" x14ac:dyDescent="0.25">
      <c r="A115" s="231"/>
      <c r="B115" s="231"/>
      <c r="C115" s="231"/>
      <c r="D115" s="231"/>
      <c r="E115" s="231"/>
      <c r="F115" s="231"/>
      <c r="G115" s="231"/>
      <c r="H115" s="231"/>
      <c r="I115" s="231"/>
      <c r="J115" s="231"/>
      <c r="K115" s="231"/>
      <c r="L115" s="231"/>
      <c r="M115" s="231"/>
      <c r="N115" s="231"/>
      <c r="O115" s="231"/>
      <c r="P115" s="231"/>
      <c r="Q115" s="231"/>
      <c r="R115" s="231"/>
      <c r="S115" s="231"/>
      <c r="T115" s="231"/>
      <c r="U115" s="231"/>
      <c r="V115" s="231"/>
    </row>
    <row r="116" spans="1:22" x14ac:dyDescent="0.25">
      <c r="A116" s="231"/>
      <c r="B116" s="231"/>
      <c r="C116" s="231"/>
      <c r="D116" s="231"/>
      <c r="E116" s="231"/>
      <c r="F116" s="231"/>
      <c r="G116" s="231"/>
      <c r="H116" s="231"/>
      <c r="I116" s="231"/>
      <c r="J116" s="231"/>
      <c r="K116" s="231"/>
      <c r="L116" s="231"/>
      <c r="M116" s="231"/>
      <c r="N116" s="231"/>
      <c r="O116" s="231"/>
      <c r="P116" s="231"/>
      <c r="Q116" s="231"/>
      <c r="R116" s="231"/>
      <c r="S116" s="231"/>
      <c r="T116" s="231"/>
      <c r="U116" s="231"/>
      <c r="V116" s="231"/>
    </row>
    <row r="117" spans="1:22" x14ac:dyDescent="0.25">
      <c r="A117" s="231"/>
      <c r="B117" s="231"/>
      <c r="C117" s="231"/>
      <c r="D117" s="231"/>
      <c r="E117" s="231"/>
      <c r="F117" s="231"/>
      <c r="G117" s="231"/>
      <c r="H117" s="231"/>
      <c r="I117" s="231"/>
      <c r="J117" s="231"/>
      <c r="K117" s="231"/>
      <c r="L117" s="231"/>
      <c r="M117" s="231"/>
      <c r="N117" s="231"/>
      <c r="O117" s="231"/>
      <c r="P117" s="231"/>
      <c r="Q117" s="231"/>
      <c r="R117" s="231"/>
      <c r="S117" s="231"/>
      <c r="T117" s="231"/>
      <c r="U117" s="231"/>
      <c r="V117" s="231"/>
    </row>
    <row r="118" spans="1:22" x14ac:dyDescent="0.25">
      <c r="A118" s="231"/>
      <c r="B118" s="231"/>
      <c r="C118" s="231"/>
      <c r="D118" s="231"/>
      <c r="E118" s="231"/>
      <c r="F118" s="231"/>
      <c r="G118" s="231"/>
      <c r="H118" s="231"/>
      <c r="I118" s="231"/>
      <c r="J118" s="231"/>
      <c r="K118" s="231"/>
      <c r="L118" s="231"/>
      <c r="M118" s="231"/>
      <c r="N118" s="231"/>
      <c r="O118" s="231"/>
      <c r="P118" s="231"/>
      <c r="Q118" s="231"/>
      <c r="R118" s="231"/>
      <c r="S118" s="231"/>
      <c r="T118" s="231"/>
      <c r="U118" s="231"/>
      <c r="V118" s="231"/>
    </row>
    <row r="119" spans="1:22" x14ac:dyDescent="0.25">
      <c r="A119" s="231"/>
      <c r="B119" s="231"/>
      <c r="C119" s="231"/>
      <c r="D119" s="231"/>
      <c r="E119" s="231"/>
      <c r="F119" s="231"/>
      <c r="G119" s="231"/>
      <c r="H119" s="231"/>
      <c r="I119" s="231"/>
      <c r="J119" s="231"/>
      <c r="K119" s="231"/>
      <c r="L119" s="231"/>
      <c r="M119" s="231"/>
      <c r="N119" s="231"/>
      <c r="O119" s="231"/>
      <c r="P119" s="231"/>
      <c r="Q119" s="231"/>
      <c r="R119" s="231"/>
      <c r="S119" s="231"/>
      <c r="T119" s="231"/>
      <c r="U119" s="231"/>
      <c r="V119" s="231"/>
    </row>
    <row r="120" spans="1:22" x14ac:dyDescent="0.25">
      <c r="A120" s="231"/>
      <c r="B120" s="231"/>
      <c r="C120" s="231"/>
      <c r="D120" s="231"/>
      <c r="E120" s="231"/>
      <c r="F120" s="231"/>
      <c r="G120" s="231"/>
      <c r="H120" s="231"/>
      <c r="I120" s="231"/>
      <c r="J120" s="231"/>
      <c r="K120" s="231"/>
      <c r="L120" s="231"/>
      <c r="M120" s="231"/>
      <c r="N120" s="231"/>
      <c r="O120" s="231"/>
      <c r="P120" s="231"/>
      <c r="Q120" s="231"/>
      <c r="R120" s="231"/>
      <c r="S120" s="231"/>
      <c r="T120" s="231"/>
      <c r="U120" s="231"/>
      <c r="V120" s="231"/>
    </row>
    <row r="121" spans="1:22" x14ac:dyDescent="0.25">
      <c r="A121" s="231"/>
      <c r="B121" s="231"/>
      <c r="C121" s="231"/>
      <c r="D121" s="231"/>
      <c r="E121" s="231"/>
      <c r="F121" s="231"/>
      <c r="G121" s="231"/>
      <c r="H121" s="231"/>
      <c r="I121" s="231"/>
      <c r="J121" s="231"/>
      <c r="K121" s="231"/>
      <c r="L121" s="231"/>
      <c r="M121" s="231"/>
      <c r="N121" s="231"/>
      <c r="O121" s="231"/>
      <c r="P121" s="231"/>
      <c r="Q121" s="231"/>
      <c r="R121" s="231"/>
      <c r="S121" s="231"/>
      <c r="T121" s="231"/>
      <c r="U121" s="231"/>
      <c r="V121" s="231"/>
    </row>
    <row r="122" spans="1:22" x14ac:dyDescent="0.25">
      <c r="A122" s="231"/>
      <c r="B122" s="231"/>
      <c r="C122" s="231"/>
      <c r="D122" s="231"/>
      <c r="E122" s="231"/>
      <c r="F122" s="231"/>
      <c r="G122" s="231"/>
      <c r="H122" s="231"/>
      <c r="I122" s="231"/>
      <c r="J122" s="231"/>
      <c r="K122" s="231"/>
      <c r="L122" s="231"/>
      <c r="M122" s="231"/>
      <c r="N122" s="231"/>
      <c r="O122" s="231"/>
      <c r="P122" s="231"/>
      <c r="Q122" s="231"/>
      <c r="R122" s="231"/>
      <c r="S122" s="231"/>
      <c r="T122" s="231"/>
      <c r="U122" s="231"/>
      <c r="V122" s="231"/>
    </row>
    <row r="123" spans="1:22" x14ac:dyDescent="0.25">
      <c r="A123" s="231"/>
      <c r="B123" s="231"/>
      <c r="C123" s="231"/>
      <c r="D123" s="231"/>
      <c r="E123" s="231"/>
      <c r="F123" s="231"/>
      <c r="G123" s="231"/>
      <c r="H123" s="231"/>
      <c r="I123" s="231"/>
      <c r="J123" s="231"/>
      <c r="K123" s="231"/>
      <c r="L123" s="231"/>
      <c r="M123" s="231"/>
      <c r="N123" s="231"/>
      <c r="O123" s="231"/>
      <c r="P123" s="231"/>
      <c r="Q123" s="231"/>
      <c r="R123" s="231"/>
      <c r="S123" s="231"/>
      <c r="T123" s="231"/>
      <c r="U123" s="231"/>
      <c r="V123" s="231"/>
    </row>
    <row r="124" spans="1:22" x14ac:dyDescent="0.25">
      <c r="A124" s="231"/>
      <c r="B124" s="231"/>
      <c r="C124" s="231"/>
      <c r="D124" s="231"/>
      <c r="E124" s="231"/>
      <c r="F124" s="231"/>
      <c r="G124" s="231"/>
      <c r="H124" s="231"/>
      <c r="I124" s="231"/>
      <c r="J124" s="231"/>
      <c r="K124" s="231"/>
      <c r="L124" s="231"/>
      <c r="M124" s="231"/>
      <c r="N124" s="231"/>
      <c r="O124" s="231"/>
      <c r="P124" s="231"/>
      <c r="Q124" s="231"/>
      <c r="R124" s="231"/>
      <c r="S124" s="231"/>
      <c r="T124" s="231"/>
      <c r="U124" s="231"/>
      <c r="V124" s="231"/>
    </row>
    <row r="125" spans="1:22" x14ac:dyDescent="0.25">
      <c r="A125" s="231"/>
      <c r="B125" s="231"/>
      <c r="C125" s="231"/>
      <c r="D125" s="231"/>
      <c r="E125" s="231"/>
      <c r="F125" s="231"/>
      <c r="G125" s="231"/>
      <c r="H125" s="231"/>
      <c r="I125" s="231"/>
      <c r="J125" s="231"/>
      <c r="K125" s="231"/>
      <c r="L125" s="231"/>
      <c r="M125" s="231"/>
      <c r="N125" s="231"/>
      <c r="O125" s="231"/>
      <c r="P125" s="231"/>
      <c r="Q125" s="231"/>
      <c r="R125" s="231"/>
      <c r="S125" s="231"/>
      <c r="T125" s="231"/>
      <c r="U125" s="231"/>
      <c r="V125" s="231"/>
    </row>
    <row r="126" spans="1:22" x14ac:dyDescent="0.25">
      <c r="A126" s="231"/>
      <c r="B126" s="231"/>
      <c r="C126" s="231"/>
      <c r="D126" s="231"/>
      <c r="E126" s="231"/>
      <c r="F126" s="231"/>
      <c r="G126" s="231"/>
      <c r="H126" s="231"/>
      <c r="I126" s="231"/>
      <c r="J126" s="231"/>
      <c r="K126" s="231"/>
      <c r="L126" s="231"/>
      <c r="M126" s="231"/>
      <c r="N126" s="231"/>
      <c r="O126" s="231"/>
      <c r="P126" s="231"/>
      <c r="Q126" s="231"/>
      <c r="R126" s="231"/>
      <c r="S126" s="231"/>
      <c r="T126" s="231"/>
      <c r="U126" s="231"/>
      <c r="V126" s="231"/>
    </row>
    <row r="127" spans="1:22" x14ac:dyDescent="0.25">
      <c r="A127" s="231"/>
      <c r="B127" s="231"/>
      <c r="C127" s="231"/>
      <c r="D127" s="231"/>
      <c r="E127" s="231"/>
      <c r="F127" s="231"/>
      <c r="G127" s="231"/>
      <c r="H127" s="231"/>
      <c r="I127" s="231"/>
      <c r="J127" s="231"/>
      <c r="K127" s="231"/>
      <c r="L127" s="231"/>
      <c r="M127" s="231"/>
      <c r="N127" s="231"/>
      <c r="O127" s="231"/>
      <c r="P127" s="231"/>
      <c r="Q127" s="231"/>
      <c r="R127" s="231"/>
      <c r="S127" s="231"/>
      <c r="T127" s="231"/>
      <c r="U127" s="231"/>
      <c r="V127" s="231"/>
    </row>
    <row r="128" spans="1:22" x14ac:dyDescent="0.25">
      <c r="A128" s="231"/>
      <c r="B128" s="231"/>
      <c r="C128" s="231"/>
      <c r="D128" s="231"/>
      <c r="E128" s="231"/>
      <c r="F128" s="231"/>
      <c r="G128" s="231"/>
      <c r="H128" s="231"/>
      <c r="I128" s="231"/>
      <c r="J128" s="231"/>
      <c r="K128" s="231"/>
      <c r="L128" s="231"/>
      <c r="M128" s="231"/>
      <c r="N128" s="231"/>
      <c r="O128" s="231"/>
      <c r="P128" s="231"/>
      <c r="Q128" s="231"/>
      <c r="R128" s="231"/>
      <c r="S128" s="231"/>
      <c r="T128" s="231"/>
      <c r="U128" s="231"/>
      <c r="V128" s="231"/>
    </row>
    <row r="129" spans="1:22" x14ac:dyDescent="0.25">
      <c r="A129" s="231"/>
      <c r="B129" s="231"/>
      <c r="C129" s="231"/>
      <c r="D129" s="231"/>
      <c r="E129" s="231"/>
      <c r="F129" s="231"/>
      <c r="G129" s="231"/>
      <c r="H129" s="231"/>
      <c r="I129" s="231"/>
      <c r="J129" s="231"/>
      <c r="K129" s="231"/>
      <c r="L129" s="231"/>
      <c r="M129" s="231"/>
      <c r="N129" s="231"/>
      <c r="O129" s="231"/>
      <c r="P129" s="231"/>
      <c r="Q129" s="231"/>
      <c r="R129" s="231"/>
      <c r="S129" s="231"/>
      <c r="T129" s="231"/>
      <c r="U129" s="231"/>
      <c r="V129" s="231"/>
    </row>
    <row r="130" spans="1:22" x14ac:dyDescent="0.25">
      <c r="A130" s="231"/>
      <c r="B130" s="231"/>
      <c r="C130" s="231"/>
      <c r="D130" s="231"/>
      <c r="E130" s="231"/>
      <c r="F130" s="231"/>
      <c r="G130" s="231"/>
      <c r="H130" s="231"/>
      <c r="I130" s="231"/>
      <c r="J130" s="231"/>
      <c r="K130" s="231"/>
      <c r="L130" s="231"/>
      <c r="M130" s="231"/>
      <c r="N130" s="231"/>
      <c r="O130" s="231"/>
      <c r="P130" s="231"/>
      <c r="Q130" s="231"/>
      <c r="R130" s="231"/>
      <c r="S130" s="231"/>
      <c r="T130" s="231"/>
      <c r="U130" s="231"/>
      <c r="V130" s="231"/>
    </row>
    <row r="131" spans="1:22" x14ac:dyDescent="0.25">
      <c r="A131" s="231"/>
      <c r="B131" s="231"/>
      <c r="C131" s="231"/>
      <c r="D131" s="231"/>
      <c r="E131" s="231"/>
      <c r="F131" s="231"/>
      <c r="G131" s="231"/>
      <c r="H131" s="231"/>
      <c r="I131" s="231"/>
      <c r="J131" s="231"/>
      <c r="K131" s="231"/>
      <c r="L131" s="231"/>
      <c r="M131" s="231"/>
      <c r="N131" s="231"/>
      <c r="O131" s="231"/>
      <c r="P131" s="231"/>
      <c r="Q131" s="231"/>
      <c r="R131" s="231"/>
      <c r="S131" s="231"/>
      <c r="T131" s="231"/>
      <c r="U131" s="231"/>
      <c r="V131" s="231"/>
    </row>
    <row r="132" spans="1:22" x14ac:dyDescent="0.25">
      <c r="A132" s="231"/>
      <c r="B132" s="231"/>
      <c r="C132" s="231"/>
      <c r="D132" s="231"/>
      <c r="E132" s="231"/>
      <c r="F132" s="231"/>
      <c r="G132" s="231"/>
      <c r="H132" s="231"/>
      <c r="I132" s="231"/>
      <c r="J132" s="231"/>
      <c r="K132" s="231"/>
      <c r="L132" s="231"/>
      <c r="M132" s="231"/>
      <c r="N132" s="231"/>
      <c r="O132" s="231"/>
      <c r="P132" s="231"/>
      <c r="Q132" s="231"/>
      <c r="R132" s="231"/>
      <c r="S132" s="231"/>
      <c r="T132" s="231"/>
      <c r="U132" s="231"/>
      <c r="V132" s="231"/>
    </row>
    <row r="133" spans="1:22" x14ac:dyDescent="0.25">
      <c r="A133" s="231"/>
      <c r="B133" s="231"/>
      <c r="C133" s="231"/>
      <c r="D133" s="231"/>
      <c r="E133" s="231"/>
      <c r="F133" s="231"/>
      <c r="G133" s="231"/>
      <c r="H133" s="231"/>
      <c r="I133" s="231"/>
      <c r="J133" s="231"/>
      <c r="K133" s="231"/>
      <c r="L133" s="231"/>
      <c r="M133" s="231"/>
      <c r="N133" s="231"/>
      <c r="O133" s="231"/>
      <c r="P133" s="231"/>
      <c r="Q133" s="231"/>
      <c r="R133" s="231"/>
      <c r="S133" s="231"/>
      <c r="T133" s="231"/>
      <c r="U133" s="231"/>
      <c r="V133" s="231"/>
    </row>
    <row r="134" spans="1:22" x14ac:dyDescent="0.25">
      <c r="A134" s="231"/>
      <c r="B134" s="231"/>
      <c r="C134" s="231"/>
      <c r="D134" s="231"/>
      <c r="E134" s="231"/>
      <c r="F134" s="231"/>
      <c r="G134" s="231"/>
      <c r="H134" s="231"/>
      <c r="I134" s="231"/>
      <c r="J134" s="231"/>
      <c r="K134" s="231"/>
      <c r="L134" s="231"/>
      <c r="M134" s="231"/>
      <c r="N134" s="231"/>
      <c r="O134" s="231"/>
      <c r="P134" s="231"/>
      <c r="Q134" s="231"/>
      <c r="R134" s="231"/>
      <c r="S134" s="231"/>
      <c r="T134" s="231"/>
      <c r="U134" s="231"/>
      <c r="V134" s="231"/>
    </row>
    <row r="135" spans="1:22" x14ac:dyDescent="0.25">
      <c r="A135" s="231"/>
      <c r="B135" s="231"/>
      <c r="C135" s="231"/>
      <c r="D135" s="231"/>
      <c r="E135" s="231"/>
      <c r="F135" s="231"/>
      <c r="G135" s="231"/>
      <c r="H135" s="231"/>
      <c r="I135" s="231"/>
      <c r="J135" s="231"/>
      <c r="K135" s="231"/>
      <c r="L135" s="231"/>
      <c r="M135" s="231"/>
      <c r="N135" s="231"/>
      <c r="O135" s="231"/>
      <c r="P135" s="231"/>
      <c r="Q135" s="231"/>
      <c r="R135" s="231"/>
      <c r="S135" s="231"/>
      <c r="T135" s="231"/>
      <c r="U135" s="231"/>
      <c r="V135" s="231"/>
    </row>
    <row r="136" spans="1:22" x14ac:dyDescent="0.25">
      <c r="A136" s="231"/>
      <c r="B136" s="231"/>
      <c r="C136" s="231"/>
      <c r="D136" s="231"/>
      <c r="E136" s="231"/>
      <c r="F136" s="231"/>
      <c r="G136" s="231"/>
      <c r="H136" s="231"/>
      <c r="I136" s="231"/>
      <c r="J136" s="231"/>
      <c r="K136" s="231"/>
      <c r="L136" s="231"/>
      <c r="M136" s="231"/>
      <c r="N136" s="231"/>
      <c r="O136" s="231"/>
      <c r="P136" s="231"/>
      <c r="Q136" s="231"/>
      <c r="R136" s="231"/>
      <c r="S136" s="231"/>
      <c r="T136" s="231"/>
      <c r="U136" s="231"/>
      <c r="V136" s="231"/>
    </row>
    <row r="137" spans="1:22" x14ac:dyDescent="0.25">
      <c r="A137" s="231"/>
      <c r="B137" s="231"/>
      <c r="C137" s="231"/>
      <c r="D137" s="231"/>
      <c r="E137" s="231"/>
      <c r="F137" s="231"/>
      <c r="G137" s="231"/>
      <c r="H137" s="231"/>
      <c r="I137" s="231"/>
      <c r="J137" s="231"/>
      <c r="K137" s="231"/>
      <c r="L137" s="231"/>
      <c r="M137" s="231"/>
      <c r="N137" s="231"/>
      <c r="O137" s="231"/>
      <c r="P137" s="231"/>
      <c r="Q137" s="231"/>
      <c r="R137" s="231"/>
      <c r="S137" s="231"/>
      <c r="T137" s="231"/>
      <c r="U137" s="231"/>
      <c r="V137" s="231"/>
    </row>
    <row r="138" spans="1:22" x14ac:dyDescent="0.25">
      <c r="A138" s="231"/>
      <c r="B138" s="231"/>
      <c r="C138" s="231"/>
      <c r="D138" s="231"/>
      <c r="E138" s="231"/>
      <c r="F138" s="231"/>
      <c r="G138" s="231"/>
      <c r="H138" s="231"/>
      <c r="I138" s="231"/>
      <c r="J138" s="231"/>
      <c r="K138" s="231"/>
      <c r="L138" s="231"/>
      <c r="M138" s="231"/>
      <c r="N138" s="231"/>
      <c r="O138" s="231"/>
      <c r="P138" s="231"/>
      <c r="Q138" s="231"/>
      <c r="R138" s="231"/>
      <c r="S138" s="231"/>
      <c r="T138" s="231"/>
      <c r="U138" s="231"/>
      <c r="V138" s="231"/>
    </row>
    <row r="139" spans="1:22" x14ac:dyDescent="0.25">
      <c r="A139" s="231"/>
      <c r="B139" s="231"/>
      <c r="C139" s="231"/>
      <c r="D139" s="231"/>
      <c r="E139" s="231"/>
      <c r="F139" s="231"/>
      <c r="G139" s="231"/>
      <c r="H139" s="231"/>
      <c r="I139" s="231"/>
      <c r="J139" s="231"/>
      <c r="K139" s="231"/>
      <c r="L139" s="231"/>
      <c r="M139" s="231"/>
      <c r="N139" s="231"/>
      <c r="O139" s="231"/>
      <c r="P139" s="231"/>
      <c r="Q139" s="231"/>
      <c r="R139" s="231"/>
      <c r="S139" s="231"/>
      <c r="T139" s="231"/>
      <c r="U139" s="231"/>
      <c r="V139" s="231"/>
    </row>
    <row r="140" spans="1:22" x14ac:dyDescent="0.25">
      <c r="A140" s="231"/>
      <c r="B140" s="231"/>
      <c r="C140" s="231"/>
      <c r="D140" s="231"/>
      <c r="E140" s="231"/>
      <c r="F140" s="231"/>
      <c r="G140" s="231"/>
      <c r="H140" s="231"/>
      <c r="I140" s="231"/>
      <c r="J140" s="231"/>
      <c r="K140" s="231"/>
      <c r="L140" s="231"/>
      <c r="M140" s="231"/>
      <c r="N140" s="231"/>
      <c r="O140" s="231"/>
      <c r="P140" s="231"/>
      <c r="Q140" s="231"/>
      <c r="R140" s="231"/>
      <c r="S140" s="231"/>
      <c r="T140" s="231"/>
      <c r="U140" s="231"/>
      <c r="V140" s="231"/>
    </row>
    <row r="141" spans="1:22" x14ac:dyDescent="0.25">
      <c r="A141" s="231"/>
      <c r="B141" s="231"/>
      <c r="C141" s="231"/>
      <c r="D141" s="231"/>
      <c r="E141" s="231"/>
      <c r="F141" s="231"/>
      <c r="G141" s="231"/>
      <c r="H141" s="231"/>
      <c r="I141" s="231"/>
      <c r="J141" s="231"/>
      <c r="K141" s="231"/>
      <c r="L141" s="231"/>
      <c r="M141" s="231"/>
      <c r="N141" s="231"/>
      <c r="O141" s="231"/>
      <c r="P141" s="231"/>
      <c r="Q141" s="231"/>
      <c r="R141" s="231"/>
      <c r="S141" s="231"/>
      <c r="T141" s="231"/>
      <c r="U141" s="231"/>
      <c r="V141" s="231"/>
    </row>
    <row r="142" spans="1:22" x14ac:dyDescent="0.25">
      <c r="A142" s="231"/>
      <c r="B142" s="231"/>
      <c r="C142" s="231"/>
      <c r="D142" s="231"/>
      <c r="E142" s="231"/>
      <c r="F142" s="231"/>
      <c r="G142" s="231"/>
      <c r="H142" s="231"/>
      <c r="I142" s="231"/>
      <c r="J142" s="231"/>
      <c r="K142" s="231"/>
      <c r="L142" s="231"/>
      <c r="M142" s="231"/>
      <c r="N142" s="231"/>
      <c r="O142" s="231"/>
      <c r="P142" s="231"/>
      <c r="Q142" s="231"/>
      <c r="R142" s="231"/>
      <c r="S142" s="231"/>
      <c r="T142" s="231"/>
      <c r="U142" s="231"/>
      <c r="V142" s="231"/>
    </row>
    <row r="143" spans="1:22" x14ac:dyDescent="0.25">
      <c r="A143" s="231"/>
      <c r="B143" s="231"/>
      <c r="C143" s="231"/>
      <c r="D143" s="231"/>
      <c r="E143" s="231"/>
      <c r="F143" s="231"/>
      <c r="G143" s="231"/>
      <c r="H143" s="231"/>
      <c r="I143" s="231"/>
      <c r="J143" s="231"/>
      <c r="K143" s="231"/>
      <c r="L143" s="231"/>
      <c r="M143" s="231"/>
      <c r="N143" s="231"/>
      <c r="O143" s="231"/>
      <c r="P143" s="231"/>
      <c r="Q143" s="231"/>
      <c r="R143" s="231"/>
      <c r="S143" s="231"/>
      <c r="T143" s="231"/>
      <c r="U143" s="231"/>
      <c r="V143" s="231"/>
    </row>
    <row r="144" spans="1:22" x14ac:dyDescent="0.25">
      <c r="A144" s="231"/>
      <c r="B144" s="231"/>
      <c r="C144" s="231"/>
      <c r="D144" s="231"/>
      <c r="E144" s="231"/>
      <c r="F144" s="231"/>
      <c r="G144" s="231"/>
      <c r="H144" s="231"/>
      <c r="I144" s="231"/>
      <c r="J144" s="231"/>
      <c r="K144" s="231"/>
      <c r="L144" s="231"/>
      <c r="M144" s="231"/>
      <c r="N144" s="231"/>
      <c r="O144" s="231"/>
      <c r="P144" s="231"/>
      <c r="Q144" s="231"/>
      <c r="R144" s="231"/>
      <c r="S144" s="231"/>
      <c r="T144" s="231"/>
      <c r="U144" s="231"/>
      <c r="V144" s="231"/>
    </row>
    <row r="145" spans="1:22" x14ac:dyDescent="0.25">
      <c r="A145" s="231"/>
      <c r="B145" s="231"/>
      <c r="C145" s="231"/>
      <c r="D145" s="231"/>
      <c r="E145" s="231"/>
      <c r="F145" s="231"/>
      <c r="G145" s="231"/>
      <c r="H145" s="231"/>
      <c r="I145" s="231"/>
      <c r="J145" s="231"/>
      <c r="K145" s="231"/>
      <c r="L145" s="231"/>
      <c r="M145" s="231"/>
      <c r="N145" s="231"/>
      <c r="O145" s="231"/>
      <c r="P145" s="231"/>
      <c r="Q145" s="231"/>
      <c r="R145" s="231"/>
      <c r="S145" s="231"/>
      <c r="T145" s="231"/>
      <c r="U145" s="231"/>
      <c r="V145" s="231"/>
    </row>
    <row r="146" spans="1:22" x14ac:dyDescent="0.25">
      <c r="A146" s="231"/>
      <c r="B146" s="231"/>
      <c r="C146" s="231"/>
      <c r="D146" s="231"/>
      <c r="E146" s="231"/>
      <c r="F146" s="231"/>
      <c r="G146" s="231"/>
      <c r="H146" s="231"/>
      <c r="I146" s="231"/>
      <c r="J146" s="231"/>
      <c r="K146" s="231"/>
      <c r="L146" s="231"/>
      <c r="M146" s="231"/>
      <c r="N146" s="231"/>
      <c r="O146" s="231"/>
      <c r="P146" s="231"/>
      <c r="Q146" s="231"/>
      <c r="R146" s="231"/>
      <c r="S146" s="231"/>
      <c r="T146" s="231"/>
      <c r="U146" s="231"/>
      <c r="V146" s="231"/>
    </row>
    <row r="147" spans="1:22" x14ac:dyDescent="0.25">
      <c r="A147" s="231"/>
      <c r="B147" s="231"/>
      <c r="C147" s="231"/>
      <c r="D147" s="231"/>
      <c r="E147" s="231"/>
      <c r="F147" s="231"/>
      <c r="G147" s="231"/>
      <c r="H147" s="231"/>
      <c r="I147" s="231"/>
      <c r="J147" s="231"/>
      <c r="K147" s="231"/>
      <c r="L147" s="231"/>
      <c r="M147" s="231"/>
      <c r="N147" s="231"/>
      <c r="O147" s="231"/>
      <c r="P147" s="231"/>
      <c r="Q147" s="231"/>
      <c r="R147" s="231"/>
      <c r="S147" s="231"/>
      <c r="T147" s="231"/>
      <c r="U147" s="231"/>
      <c r="V147" s="231"/>
    </row>
    <row r="148" spans="1:22" x14ac:dyDescent="0.25">
      <c r="A148" s="231"/>
      <c r="B148" s="231"/>
      <c r="C148" s="231"/>
      <c r="D148" s="231"/>
      <c r="E148" s="231"/>
      <c r="F148" s="231"/>
      <c r="G148" s="231"/>
      <c r="H148" s="231"/>
      <c r="I148" s="231"/>
      <c r="J148" s="231"/>
      <c r="K148" s="231"/>
      <c r="L148" s="231"/>
      <c r="M148" s="231"/>
      <c r="N148" s="231"/>
      <c r="O148" s="231"/>
      <c r="P148" s="231"/>
      <c r="Q148" s="231"/>
      <c r="R148" s="231"/>
      <c r="S148" s="231"/>
      <c r="T148" s="231"/>
      <c r="U148" s="231"/>
      <c r="V148" s="231"/>
    </row>
    <row r="149" spans="1:22" x14ac:dyDescent="0.25">
      <c r="A149" s="231"/>
      <c r="B149" s="231"/>
      <c r="C149" s="231"/>
      <c r="D149" s="231"/>
      <c r="E149" s="231"/>
      <c r="F149" s="231"/>
      <c r="G149" s="231"/>
      <c r="H149" s="231"/>
      <c r="I149" s="231"/>
      <c r="J149" s="231"/>
      <c r="K149" s="231"/>
      <c r="L149" s="231"/>
      <c r="M149" s="231"/>
      <c r="N149" s="231"/>
      <c r="O149" s="231"/>
      <c r="P149" s="231"/>
      <c r="Q149" s="231"/>
      <c r="R149" s="231"/>
      <c r="S149" s="231"/>
      <c r="T149" s="231"/>
      <c r="U149" s="231"/>
      <c r="V149" s="231"/>
    </row>
    <row r="150" spans="1:22" x14ac:dyDescent="0.25">
      <c r="A150" s="231"/>
      <c r="B150" s="231"/>
      <c r="C150" s="231"/>
      <c r="D150" s="231"/>
      <c r="E150" s="231"/>
      <c r="F150" s="231"/>
      <c r="G150" s="231"/>
      <c r="H150" s="231"/>
      <c r="I150" s="231"/>
      <c r="J150" s="231"/>
      <c r="K150" s="231"/>
      <c r="L150" s="231"/>
      <c r="M150" s="231"/>
      <c r="N150" s="231"/>
      <c r="O150" s="231"/>
      <c r="P150" s="231"/>
      <c r="Q150" s="231"/>
      <c r="R150" s="231"/>
      <c r="S150" s="231"/>
      <c r="T150" s="231"/>
      <c r="U150" s="231"/>
      <c r="V150" s="231"/>
    </row>
    <row r="151" spans="1:22" x14ac:dyDescent="0.25">
      <c r="A151" s="231"/>
      <c r="B151" s="231"/>
      <c r="C151" s="231"/>
      <c r="D151" s="231"/>
      <c r="E151" s="231"/>
      <c r="F151" s="231"/>
      <c r="G151" s="231"/>
      <c r="H151" s="231"/>
      <c r="I151" s="231"/>
      <c r="J151" s="231"/>
      <c r="K151" s="231"/>
      <c r="L151" s="231"/>
      <c r="M151" s="231"/>
      <c r="N151" s="231"/>
      <c r="O151" s="231"/>
      <c r="P151" s="231"/>
      <c r="Q151" s="231"/>
      <c r="R151" s="231"/>
      <c r="S151" s="231"/>
      <c r="T151" s="231"/>
      <c r="U151" s="231"/>
      <c r="V151" s="231"/>
    </row>
    <row r="152" spans="1:22" x14ac:dyDescent="0.25">
      <c r="A152" s="231"/>
      <c r="B152" s="231"/>
      <c r="C152" s="231"/>
      <c r="D152" s="231"/>
      <c r="E152" s="231"/>
      <c r="F152" s="231"/>
      <c r="G152" s="231"/>
      <c r="H152" s="231"/>
      <c r="I152" s="231"/>
      <c r="J152" s="231"/>
      <c r="K152" s="231"/>
      <c r="L152" s="231"/>
      <c r="M152" s="231"/>
      <c r="N152" s="231"/>
      <c r="O152" s="231"/>
      <c r="P152" s="231"/>
      <c r="Q152" s="231"/>
      <c r="R152" s="231"/>
      <c r="S152" s="231"/>
      <c r="T152" s="231"/>
      <c r="U152" s="231"/>
      <c r="V152" s="231"/>
    </row>
    <row r="153" spans="1:22" x14ac:dyDescent="0.25">
      <c r="A153" s="231"/>
      <c r="B153" s="231"/>
      <c r="C153" s="231"/>
      <c r="D153" s="231"/>
      <c r="E153" s="231"/>
      <c r="F153" s="231"/>
      <c r="G153" s="231"/>
      <c r="H153" s="231"/>
      <c r="I153" s="231"/>
      <c r="J153" s="231"/>
      <c r="K153" s="231"/>
      <c r="L153" s="231"/>
      <c r="M153" s="231"/>
      <c r="N153" s="231"/>
      <c r="O153" s="231"/>
      <c r="P153" s="231"/>
      <c r="Q153" s="231"/>
      <c r="R153" s="231"/>
      <c r="S153" s="231"/>
      <c r="T153" s="231"/>
      <c r="U153" s="231"/>
      <c r="V153" s="231"/>
    </row>
    <row r="154" spans="1:22" x14ac:dyDescent="0.25">
      <c r="A154" s="231"/>
      <c r="B154" s="231"/>
      <c r="C154" s="231"/>
      <c r="D154" s="231"/>
      <c r="E154" s="231"/>
      <c r="F154" s="231"/>
      <c r="G154" s="231"/>
      <c r="H154" s="231"/>
      <c r="I154" s="231"/>
      <c r="J154" s="231"/>
      <c r="K154" s="231"/>
      <c r="L154" s="231"/>
      <c r="M154" s="231"/>
      <c r="N154" s="231"/>
      <c r="O154" s="231"/>
      <c r="P154" s="231"/>
      <c r="Q154" s="231"/>
      <c r="R154" s="231"/>
      <c r="S154" s="231"/>
      <c r="T154" s="231"/>
      <c r="U154" s="231"/>
      <c r="V154" s="231"/>
    </row>
    <row r="155" spans="1:22" x14ac:dyDescent="0.25">
      <c r="A155" s="231"/>
      <c r="B155" s="231"/>
      <c r="C155" s="231"/>
      <c r="D155" s="231"/>
      <c r="E155" s="231"/>
      <c r="F155" s="231"/>
      <c r="G155" s="231"/>
      <c r="H155" s="231"/>
      <c r="I155" s="231"/>
      <c r="J155" s="231"/>
      <c r="K155" s="231"/>
      <c r="L155" s="231"/>
      <c r="M155" s="231"/>
      <c r="N155" s="231"/>
      <c r="O155" s="231"/>
      <c r="P155" s="231"/>
      <c r="Q155" s="231"/>
      <c r="R155" s="231"/>
      <c r="S155" s="231"/>
      <c r="T155" s="231"/>
      <c r="U155" s="231"/>
      <c r="V155" s="231"/>
    </row>
    <row r="156" spans="1:22" x14ac:dyDescent="0.25">
      <c r="A156" s="231"/>
      <c r="B156" s="231"/>
      <c r="C156" s="231"/>
      <c r="D156" s="231"/>
      <c r="E156" s="231"/>
      <c r="F156" s="231"/>
      <c r="G156" s="231"/>
      <c r="H156" s="231"/>
      <c r="I156" s="231"/>
      <c r="J156" s="231"/>
      <c r="K156" s="231"/>
      <c r="L156" s="231"/>
      <c r="M156" s="231"/>
      <c r="N156" s="231"/>
      <c r="O156" s="231"/>
      <c r="P156" s="231"/>
      <c r="Q156" s="231"/>
      <c r="R156" s="231"/>
      <c r="S156" s="231"/>
      <c r="T156" s="231"/>
      <c r="U156" s="231"/>
      <c r="V156" s="231"/>
    </row>
    <row r="157" spans="1:22" x14ac:dyDescent="0.25">
      <c r="A157" s="231"/>
      <c r="B157" s="231"/>
      <c r="C157" s="231"/>
      <c r="D157" s="231"/>
      <c r="E157" s="231"/>
      <c r="F157" s="231"/>
      <c r="G157" s="231"/>
      <c r="H157" s="231"/>
      <c r="I157" s="231"/>
      <c r="J157" s="231"/>
      <c r="K157" s="231"/>
      <c r="L157" s="231"/>
      <c r="M157" s="231"/>
      <c r="N157" s="231"/>
      <c r="O157" s="231"/>
      <c r="P157" s="231"/>
      <c r="Q157" s="231"/>
      <c r="R157" s="231"/>
      <c r="S157" s="231"/>
      <c r="T157" s="231"/>
      <c r="U157" s="231"/>
      <c r="V157" s="231"/>
    </row>
    <row r="158" spans="1:22" x14ac:dyDescent="0.25">
      <c r="A158" s="231"/>
      <c r="B158" s="231"/>
      <c r="C158" s="231"/>
      <c r="D158" s="231"/>
      <c r="E158" s="231"/>
      <c r="F158" s="231"/>
      <c r="G158" s="231"/>
      <c r="H158" s="231"/>
      <c r="I158" s="231"/>
      <c r="J158" s="231"/>
      <c r="K158" s="231"/>
      <c r="L158" s="231"/>
      <c r="M158" s="231"/>
      <c r="N158" s="231"/>
      <c r="O158" s="231"/>
      <c r="P158" s="231"/>
      <c r="Q158" s="231"/>
      <c r="R158" s="231"/>
      <c r="S158" s="231"/>
      <c r="T158" s="231"/>
      <c r="U158" s="231"/>
      <c r="V158" s="231"/>
    </row>
    <row r="159" spans="1:22" x14ac:dyDescent="0.25">
      <c r="A159" s="231"/>
      <c r="B159" s="231"/>
      <c r="C159" s="231"/>
      <c r="D159" s="231"/>
      <c r="E159" s="231"/>
      <c r="F159" s="231"/>
      <c r="G159" s="231"/>
      <c r="H159" s="231"/>
      <c r="I159" s="231"/>
      <c r="J159" s="231"/>
      <c r="K159" s="231"/>
      <c r="L159" s="231"/>
      <c r="M159" s="231"/>
      <c r="N159" s="231"/>
      <c r="O159" s="231"/>
      <c r="P159" s="231"/>
      <c r="Q159" s="231"/>
      <c r="R159" s="231"/>
      <c r="S159" s="231"/>
      <c r="T159" s="231"/>
      <c r="U159" s="231"/>
      <c r="V159" s="231"/>
    </row>
    <row r="160" spans="1:22" x14ac:dyDescent="0.25">
      <c r="A160" s="231"/>
      <c r="B160" s="231"/>
      <c r="C160" s="231"/>
      <c r="D160" s="231"/>
      <c r="E160" s="231"/>
      <c r="F160" s="231"/>
      <c r="G160" s="231"/>
      <c r="H160" s="231"/>
      <c r="I160" s="231"/>
      <c r="J160" s="231"/>
      <c r="K160" s="231"/>
      <c r="L160" s="231"/>
      <c r="M160" s="231"/>
      <c r="N160" s="231"/>
      <c r="O160" s="231"/>
      <c r="P160" s="231"/>
      <c r="Q160" s="231"/>
      <c r="R160" s="231"/>
      <c r="S160" s="231"/>
      <c r="T160" s="231"/>
      <c r="U160" s="231"/>
      <c r="V160" s="231"/>
    </row>
    <row r="161" spans="1:22" x14ac:dyDescent="0.25">
      <c r="A161" s="231"/>
      <c r="B161" s="231"/>
      <c r="C161" s="231"/>
      <c r="D161" s="231"/>
      <c r="E161" s="231"/>
      <c r="F161" s="231"/>
      <c r="G161" s="231"/>
      <c r="H161" s="231"/>
      <c r="I161" s="231"/>
      <c r="J161" s="231"/>
      <c r="K161" s="231"/>
      <c r="L161" s="231"/>
      <c r="M161" s="231"/>
      <c r="N161" s="231"/>
      <c r="O161" s="231"/>
      <c r="P161" s="231"/>
      <c r="Q161" s="231"/>
      <c r="R161" s="231"/>
      <c r="S161" s="231"/>
      <c r="T161" s="231"/>
      <c r="U161" s="231"/>
      <c r="V161" s="231"/>
    </row>
    <row r="162" spans="1:22" x14ac:dyDescent="0.25">
      <c r="A162" s="231"/>
      <c r="B162" s="231"/>
      <c r="C162" s="231"/>
      <c r="D162" s="231"/>
      <c r="E162" s="231"/>
      <c r="F162" s="231"/>
      <c r="G162" s="231"/>
      <c r="H162" s="231"/>
      <c r="I162" s="231"/>
      <c r="J162" s="231"/>
      <c r="K162" s="231"/>
      <c r="L162" s="231"/>
      <c r="M162" s="231"/>
      <c r="N162" s="231"/>
      <c r="O162" s="231"/>
      <c r="P162" s="231"/>
      <c r="Q162" s="231"/>
      <c r="R162" s="231"/>
      <c r="S162" s="231"/>
      <c r="T162" s="231"/>
      <c r="U162" s="231"/>
      <c r="V162" s="231"/>
    </row>
    <row r="163" spans="1:22" x14ac:dyDescent="0.25">
      <c r="A163" s="231"/>
      <c r="B163" s="231"/>
      <c r="C163" s="231"/>
      <c r="D163" s="231"/>
      <c r="E163" s="231"/>
      <c r="F163" s="231"/>
      <c r="G163" s="231"/>
      <c r="H163" s="231"/>
      <c r="I163" s="231"/>
      <c r="J163" s="231"/>
      <c r="K163" s="231"/>
      <c r="L163" s="231"/>
      <c r="M163" s="231"/>
      <c r="N163" s="231"/>
      <c r="O163" s="231"/>
      <c r="P163" s="231"/>
      <c r="Q163" s="231"/>
      <c r="R163" s="231"/>
      <c r="S163" s="231"/>
      <c r="T163" s="231"/>
      <c r="U163" s="231"/>
      <c r="V163" s="231"/>
    </row>
    <row r="164" spans="1:22" x14ac:dyDescent="0.25">
      <c r="A164" s="231"/>
      <c r="B164" s="231"/>
      <c r="C164" s="231"/>
      <c r="D164" s="231"/>
      <c r="E164" s="231"/>
      <c r="F164" s="231"/>
      <c r="G164" s="231"/>
      <c r="H164" s="231"/>
      <c r="I164" s="231"/>
      <c r="J164" s="231"/>
      <c r="K164" s="231"/>
      <c r="L164" s="231"/>
      <c r="M164" s="231"/>
      <c r="N164" s="231"/>
      <c r="O164" s="231"/>
      <c r="P164" s="231"/>
      <c r="Q164" s="231"/>
      <c r="R164" s="231"/>
      <c r="S164" s="231"/>
      <c r="T164" s="231"/>
      <c r="U164" s="231"/>
      <c r="V164" s="231"/>
    </row>
    <row r="165" spans="1:22" x14ac:dyDescent="0.25">
      <c r="A165" s="231"/>
      <c r="B165" s="231"/>
      <c r="C165" s="231"/>
      <c r="D165" s="231"/>
      <c r="E165" s="231"/>
      <c r="F165" s="231"/>
      <c r="G165" s="231"/>
      <c r="H165" s="231"/>
      <c r="I165" s="231"/>
      <c r="J165" s="231"/>
      <c r="K165" s="231"/>
      <c r="L165" s="231"/>
      <c r="M165" s="231"/>
      <c r="N165" s="231"/>
      <c r="O165" s="231"/>
      <c r="P165" s="231"/>
      <c r="Q165" s="231"/>
      <c r="R165" s="231"/>
      <c r="S165" s="231"/>
      <c r="T165" s="231"/>
      <c r="U165" s="231"/>
      <c r="V165" s="231"/>
    </row>
    <row r="166" spans="1:22" x14ac:dyDescent="0.25">
      <c r="A166" s="231"/>
      <c r="B166" s="231"/>
      <c r="C166" s="231"/>
      <c r="D166" s="231"/>
      <c r="E166" s="231"/>
      <c r="F166" s="231"/>
      <c r="G166" s="231"/>
      <c r="H166" s="231"/>
      <c r="I166" s="231"/>
      <c r="J166" s="231"/>
      <c r="K166" s="231"/>
      <c r="L166" s="231"/>
      <c r="M166" s="231"/>
      <c r="N166" s="231"/>
      <c r="O166" s="231"/>
      <c r="P166" s="231"/>
      <c r="Q166" s="231"/>
      <c r="R166" s="231"/>
      <c r="S166" s="231"/>
      <c r="T166" s="231"/>
      <c r="U166" s="231"/>
      <c r="V166" s="231"/>
    </row>
    <row r="167" spans="1:22" x14ac:dyDescent="0.25">
      <c r="A167" s="231"/>
      <c r="B167" s="231"/>
      <c r="C167" s="231"/>
      <c r="D167" s="231"/>
      <c r="E167" s="231"/>
      <c r="F167" s="231"/>
      <c r="G167" s="231"/>
      <c r="H167" s="231"/>
      <c r="I167" s="231"/>
      <c r="J167" s="231"/>
      <c r="K167" s="231"/>
      <c r="L167" s="231"/>
      <c r="M167" s="231"/>
      <c r="N167" s="231"/>
      <c r="O167" s="231"/>
      <c r="P167" s="231"/>
      <c r="Q167" s="231"/>
      <c r="R167" s="231"/>
      <c r="S167" s="231"/>
      <c r="T167" s="231"/>
      <c r="U167" s="231"/>
      <c r="V167" s="231"/>
    </row>
    <row r="168" spans="1:22" x14ac:dyDescent="0.25">
      <c r="A168" s="231"/>
      <c r="B168" s="231"/>
      <c r="C168" s="231"/>
      <c r="D168" s="231"/>
      <c r="E168" s="231"/>
      <c r="F168" s="231"/>
      <c r="G168" s="231"/>
      <c r="H168" s="231"/>
      <c r="I168" s="231"/>
      <c r="J168" s="231"/>
      <c r="K168" s="231"/>
      <c r="L168" s="231"/>
      <c r="M168" s="231"/>
      <c r="N168" s="231"/>
      <c r="O168" s="231"/>
      <c r="P168" s="231"/>
      <c r="Q168" s="231"/>
      <c r="R168" s="231"/>
      <c r="S168" s="231"/>
      <c r="T168" s="231"/>
      <c r="U168" s="231"/>
      <c r="V168" s="231"/>
    </row>
    <row r="169" spans="1:22" x14ac:dyDescent="0.25">
      <c r="A169" s="231"/>
      <c r="B169" s="231"/>
      <c r="C169" s="231"/>
      <c r="D169" s="231"/>
      <c r="E169" s="231"/>
      <c r="F169" s="231"/>
      <c r="G169" s="231"/>
      <c r="H169" s="231"/>
      <c r="I169" s="231"/>
      <c r="J169" s="231"/>
      <c r="K169" s="231"/>
      <c r="L169" s="231"/>
      <c r="M169" s="231"/>
      <c r="N169" s="231"/>
      <c r="O169" s="231"/>
      <c r="P169" s="231"/>
      <c r="Q169" s="231"/>
      <c r="R169" s="231"/>
      <c r="S169" s="231"/>
      <c r="T169" s="231"/>
      <c r="U169" s="231"/>
      <c r="V169" s="231"/>
    </row>
    <row r="170" spans="1:22" x14ac:dyDescent="0.25">
      <c r="A170" s="231"/>
      <c r="B170" s="231"/>
      <c r="C170" s="231"/>
      <c r="D170" s="231"/>
      <c r="E170" s="231"/>
      <c r="F170" s="231"/>
      <c r="G170" s="231"/>
      <c r="H170" s="231"/>
      <c r="I170" s="231"/>
      <c r="J170" s="231"/>
      <c r="K170" s="231"/>
      <c r="L170" s="231"/>
      <c r="M170" s="231"/>
      <c r="N170" s="231"/>
      <c r="O170" s="231"/>
      <c r="P170" s="231"/>
      <c r="Q170" s="231"/>
      <c r="R170" s="231"/>
      <c r="S170" s="231"/>
      <c r="T170" s="231"/>
      <c r="U170" s="231"/>
      <c r="V170" s="231"/>
    </row>
    <row r="171" spans="1:22" x14ac:dyDescent="0.25">
      <c r="A171" s="231"/>
      <c r="B171" s="231"/>
      <c r="C171" s="231"/>
      <c r="D171" s="231"/>
      <c r="E171" s="231"/>
      <c r="F171" s="231"/>
      <c r="G171" s="231"/>
      <c r="H171" s="231"/>
      <c r="I171" s="231"/>
      <c r="J171" s="231"/>
      <c r="K171" s="231"/>
      <c r="L171" s="231"/>
      <c r="M171" s="231"/>
      <c r="N171" s="231"/>
      <c r="O171" s="231"/>
      <c r="P171" s="231"/>
      <c r="Q171" s="231"/>
      <c r="R171" s="231"/>
      <c r="S171" s="231"/>
      <c r="T171" s="231"/>
      <c r="U171" s="231"/>
      <c r="V171" s="231"/>
    </row>
    <row r="172" spans="1:22" x14ac:dyDescent="0.25">
      <c r="A172" s="231"/>
      <c r="B172" s="231"/>
      <c r="C172" s="231"/>
      <c r="D172" s="231"/>
      <c r="E172" s="231"/>
      <c r="F172" s="231"/>
      <c r="G172" s="231"/>
      <c r="H172" s="231"/>
      <c r="I172" s="231"/>
      <c r="J172" s="231"/>
      <c r="K172" s="231"/>
      <c r="L172" s="231"/>
      <c r="M172" s="231"/>
      <c r="N172" s="231"/>
      <c r="O172" s="231"/>
      <c r="P172" s="231"/>
      <c r="Q172" s="231"/>
      <c r="R172" s="231"/>
      <c r="S172" s="231"/>
      <c r="T172" s="231"/>
      <c r="U172" s="231"/>
      <c r="V172" s="231"/>
    </row>
    <row r="173" spans="1:22" x14ac:dyDescent="0.25">
      <c r="A173" s="231"/>
      <c r="B173" s="231"/>
      <c r="C173" s="231"/>
      <c r="D173" s="231"/>
      <c r="E173" s="231"/>
      <c r="F173" s="231"/>
      <c r="G173" s="231"/>
      <c r="H173" s="231"/>
      <c r="I173" s="231"/>
      <c r="J173" s="231"/>
      <c r="K173" s="231"/>
      <c r="L173" s="231"/>
      <c r="M173" s="231"/>
      <c r="N173" s="231"/>
      <c r="O173" s="231"/>
      <c r="P173" s="231"/>
      <c r="Q173" s="231"/>
      <c r="R173" s="231"/>
      <c r="S173" s="231"/>
      <c r="T173" s="231"/>
      <c r="U173" s="231"/>
      <c r="V173" s="231"/>
    </row>
    <row r="174" spans="1:22" x14ac:dyDescent="0.25">
      <c r="A174" s="231"/>
      <c r="B174" s="231"/>
      <c r="C174" s="231"/>
      <c r="D174" s="231"/>
      <c r="E174" s="231"/>
      <c r="F174" s="231"/>
      <c r="G174" s="231"/>
      <c r="H174" s="231"/>
      <c r="I174" s="231"/>
      <c r="J174" s="231"/>
      <c r="K174" s="231"/>
      <c r="L174" s="231"/>
      <c r="M174" s="231"/>
      <c r="N174" s="231"/>
      <c r="O174" s="231"/>
      <c r="P174" s="231"/>
      <c r="Q174" s="231"/>
      <c r="R174" s="231"/>
      <c r="S174" s="231"/>
      <c r="T174" s="231"/>
      <c r="U174" s="231"/>
      <c r="V174" s="231"/>
    </row>
    <row r="175" spans="1:22" x14ac:dyDescent="0.25">
      <c r="A175" s="231"/>
      <c r="B175" s="231"/>
      <c r="C175" s="231"/>
      <c r="D175" s="231"/>
      <c r="E175" s="231"/>
      <c r="F175" s="231"/>
      <c r="G175" s="231"/>
      <c r="H175" s="231"/>
      <c r="I175" s="231"/>
      <c r="J175" s="231"/>
      <c r="K175" s="231"/>
      <c r="L175" s="231"/>
      <c r="M175" s="231"/>
      <c r="N175" s="231"/>
      <c r="O175" s="231"/>
      <c r="P175" s="231"/>
      <c r="Q175" s="231"/>
      <c r="R175" s="231"/>
      <c r="S175" s="231"/>
      <c r="T175" s="231"/>
      <c r="U175" s="231"/>
      <c r="V175" s="231"/>
    </row>
    <row r="176" spans="1:22" x14ac:dyDescent="0.25">
      <c r="A176" s="231"/>
      <c r="B176" s="231"/>
      <c r="C176" s="231"/>
      <c r="D176" s="231"/>
      <c r="E176" s="231"/>
      <c r="F176" s="231"/>
      <c r="G176" s="231"/>
      <c r="H176" s="231"/>
      <c r="I176" s="231"/>
      <c r="J176" s="231"/>
      <c r="K176" s="231"/>
      <c r="L176" s="231"/>
      <c r="M176" s="231"/>
      <c r="N176" s="231"/>
      <c r="O176" s="231"/>
      <c r="P176" s="231"/>
      <c r="Q176" s="231"/>
      <c r="R176" s="231"/>
      <c r="S176" s="231"/>
      <c r="T176" s="231"/>
      <c r="U176" s="231"/>
      <c r="V176" s="231"/>
    </row>
    <row r="177" spans="1:22" x14ac:dyDescent="0.25">
      <c r="A177" s="231"/>
      <c r="B177" s="231"/>
      <c r="C177" s="231"/>
      <c r="D177" s="231"/>
      <c r="E177" s="231"/>
      <c r="F177" s="231"/>
      <c r="G177" s="231"/>
      <c r="H177" s="231"/>
      <c r="I177" s="231"/>
      <c r="J177" s="231"/>
      <c r="K177" s="231"/>
      <c r="L177" s="231"/>
      <c r="M177" s="231"/>
      <c r="N177" s="231"/>
      <c r="O177" s="231"/>
      <c r="P177" s="231"/>
      <c r="Q177" s="231"/>
      <c r="R177" s="231"/>
      <c r="S177" s="231"/>
      <c r="T177" s="231"/>
      <c r="U177" s="231"/>
      <c r="V177" s="231"/>
    </row>
    <row r="178" spans="1:22" x14ac:dyDescent="0.25">
      <c r="A178" s="231"/>
      <c r="B178" s="231"/>
      <c r="C178" s="231"/>
      <c r="D178" s="231"/>
      <c r="E178" s="231"/>
      <c r="F178" s="231"/>
      <c r="G178" s="231"/>
      <c r="H178" s="231"/>
      <c r="I178" s="231"/>
      <c r="J178" s="231"/>
      <c r="K178" s="231"/>
      <c r="L178" s="231"/>
      <c r="M178" s="231"/>
      <c r="N178" s="231"/>
      <c r="O178" s="231"/>
      <c r="P178" s="231"/>
      <c r="Q178" s="231"/>
      <c r="R178" s="231"/>
      <c r="S178" s="231"/>
      <c r="T178" s="231"/>
      <c r="U178" s="231"/>
      <c r="V178" s="231"/>
    </row>
    <row r="179" spans="1:22" x14ac:dyDescent="0.25">
      <c r="A179" s="231"/>
      <c r="B179" s="231"/>
      <c r="C179" s="231"/>
      <c r="D179" s="231"/>
      <c r="E179" s="231"/>
      <c r="F179" s="231"/>
      <c r="G179" s="231"/>
      <c r="H179" s="231"/>
      <c r="I179" s="231"/>
      <c r="J179" s="231"/>
      <c r="K179" s="231"/>
      <c r="L179" s="231"/>
      <c r="M179" s="231"/>
      <c r="N179" s="231"/>
      <c r="O179" s="231"/>
      <c r="P179" s="231"/>
      <c r="Q179" s="231"/>
      <c r="R179" s="231"/>
      <c r="S179" s="231"/>
      <c r="T179" s="231"/>
      <c r="U179" s="231"/>
      <c r="V179" s="231"/>
    </row>
    <row r="180" spans="1:22" x14ac:dyDescent="0.25">
      <c r="A180" s="231"/>
      <c r="B180" s="231"/>
      <c r="C180" s="231"/>
      <c r="D180" s="231"/>
      <c r="E180" s="231"/>
      <c r="F180" s="231"/>
      <c r="G180" s="231"/>
      <c r="H180" s="231"/>
      <c r="I180" s="231"/>
      <c r="J180" s="231"/>
      <c r="K180" s="231"/>
      <c r="L180" s="231"/>
      <c r="M180" s="231"/>
      <c r="N180" s="231"/>
      <c r="O180" s="231"/>
      <c r="P180" s="231"/>
      <c r="Q180" s="231"/>
      <c r="R180" s="231"/>
      <c r="S180" s="231"/>
      <c r="T180" s="231"/>
      <c r="U180" s="231"/>
      <c r="V180" s="231"/>
    </row>
    <row r="181" spans="1:22" x14ac:dyDescent="0.25">
      <c r="A181" s="231"/>
      <c r="B181" s="231"/>
      <c r="C181" s="231"/>
      <c r="D181" s="231"/>
      <c r="E181" s="231"/>
      <c r="F181" s="231"/>
      <c r="G181" s="231"/>
      <c r="H181" s="231"/>
      <c r="I181" s="231"/>
      <c r="J181" s="231"/>
      <c r="K181" s="231"/>
      <c r="L181" s="231"/>
      <c r="M181" s="231"/>
      <c r="N181" s="231"/>
      <c r="O181" s="231"/>
      <c r="P181" s="231"/>
      <c r="Q181" s="231"/>
      <c r="R181" s="231"/>
      <c r="S181" s="231"/>
      <c r="T181" s="231"/>
      <c r="U181" s="231"/>
      <c r="V181" s="231"/>
    </row>
    <row r="182" spans="1:22" x14ac:dyDescent="0.25">
      <c r="A182" s="231"/>
      <c r="B182" s="231"/>
      <c r="C182" s="231"/>
      <c r="D182" s="231"/>
      <c r="E182" s="231"/>
      <c r="F182" s="231"/>
      <c r="G182" s="231"/>
      <c r="H182" s="231"/>
      <c r="I182" s="231"/>
      <c r="J182" s="231"/>
      <c r="K182" s="231"/>
      <c r="L182" s="231"/>
      <c r="M182" s="231"/>
      <c r="N182" s="231"/>
      <c r="O182" s="231"/>
      <c r="P182" s="231"/>
      <c r="Q182" s="231"/>
      <c r="R182" s="231"/>
      <c r="S182" s="231"/>
      <c r="T182" s="231"/>
      <c r="U182" s="231"/>
      <c r="V182" s="231"/>
    </row>
    <row r="183" spans="1:22" x14ac:dyDescent="0.25">
      <c r="A183" s="231"/>
      <c r="B183" s="231"/>
      <c r="C183" s="231"/>
      <c r="D183" s="231"/>
      <c r="E183" s="231"/>
      <c r="F183" s="231"/>
      <c r="G183" s="231"/>
      <c r="H183" s="231"/>
      <c r="I183" s="231"/>
      <c r="J183" s="231"/>
      <c r="K183" s="231"/>
      <c r="L183" s="231"/>
      <c r="M183" s="231"/>
      <c r="N183" s="231"/>
      <c r="O183" s="231"/>
      <c r="P183" s="231"/>
      <c r="Q183" s="231"/>
      <c r="R183" s="231"/>
      <c r="S183" s="231"/>
      <c r="T183" s="231"/>
      <c r="U183" s="231"/>
      <c r="V183" s="231"/>
    </row>
    <row r="184" spans="1:22" x14ac:dyDescent="0.25">
      <c r="A184" s="231"/>
      <c r="B184" s="231"/>
      <c r="C184" s="231"/>
      <c r="D184" s="231"/>
      <c r="E184" s="231"/>
      <c r="F184" s="231"/>
      <c r="G184" s="231"/>
      <c r="H184" s="231"/>
      <c r="I184" s="231"/>
      <c r="J184" s="231"/>
      <c r="K184" s="231"/>
      <c r="L184" s="231"/>
      <c r="M184" s="231"/>
      <c r="N184" s="231"/>
      <c r="O184" s="231"/>
      <c r="P184" s="231"/>
      <c r="Q184" s="231"/>
      <c r="R184" s="231"/>
      <c r="S184" s="231"/>
      <c r="T184" s="231"/>
      <c r="U184" s="231"/>
      <c r="V184" s="231"/>
    </row>
    <row r="185" spans="1:22" x14ac:dyDescent="0.25">
      <c r="A185" s="231"/>
      <c r="B185" s="231"/>
      <c r="C185" s="231"/>
      <c r="D185" s="231"/>
      <c r="E185" s="231"/>
      <c r="F185" s="231"/>
      <c r="G185" s="231"/>
      <c r="H185" s="231"/>
      <c r="I185" s="231"/>
      <c r="J185" s="231"/>
      <c r="K185" s="231"/>
      <c r="L185" s="231"/>
      <c r="M185" s="231"/>
      <c r="N185" s="231"/>
      <c r="O185" s="231"/>
      <c r="P185" s="231"/>
      <c r="Q185" s="231"/>
      <c r="R185" s="231"/>
      <c r="S185" s="231"/>
      <c r="T185" s="231"/>
      <c r="U185" s="231"/>
      <c r="V185" s="231"/>
    </row>
    <row r="186" spans="1:22" x14ac:dyDescent="0.25">
      <c r="A186" s="231"/>
      <c r="B186" s="231"/>
      <c r="C186" s="231"/>
      <c r="D186" s="231"/>
      <c r="E186" s="231"/>
      <c r="F186" s="231"/>
      <c r="G186" s="231"/>
      <c r="H186" s="231"/>
      <c r="I186" s="231"/>
      <c r="J186" s="231"/>
      <c r="K186" s="231"/>
      <c r="L186" s="231"/>
      <c r="M186" s="231"/>
      <c r="N186" s="231"/>
      <c r="O186" s="231"/>
      <c r="P186" s="231"/>
      <c r="Q186" s="231"/>
      <c r="R186" s="231"/>
      <c r="S186" s="231"/>
      <c r="T186" s="231"/>
      <c r="U186" s="231"/>
      <c r="V186" s="231"/>
    </row>
    <row r="187" spans="1:22" x14ac:dyDescent="0.25">
      <c r="A187" s="231"/>
      <c r="B187" s="231"/>
      <c r="C187" s="231"/>
      <c r="D187" s="231"/>
      <c r="E187" s="231"/>
      <c r="F187" s="231"/>
      <c r="G187" s="231"/>
      <c r="H187" s="231"/>
      <c r="I187" s="231"/>
      <c r="J187" s="231"/>
      <c r="K187" s="231"/>
      <c r="L187" s="231"/>
      <c r="M187" s="231"/>
      <c r="N187" s="231"/>
      <c r="O187" s="231"/>
      <c r="P187" s="231"/>
      <c r="Q187" s="231"/>
      <c r="R187" s="231"/>
      <c r="S187" s="231"/>
      <c r="T187" s="231"/>
      <c r="U187" s="231"/>
      <c r="V187" s="231"/>
    </row>
    <row r="188" spans="1:22" x14ac:dyDescent="0.25">
      <c r="A188" s="231"/>
      <c r="B188" s="231"/>
      <c r="C188" s="231"/>
      <c r="D188" s="231"/>
      <c r="E188" s="231"/>
      <c r="F188" s="231"/>
      <c r="G188" s="231"/>
      <c r="H188" s="231"/>
      <c r="I188" s="231"/>
      <c r="J188" s="231"/>
      <c r="K188" s="231"/>
      <c r="L188" s="231"/>
      <c r="M188" s="231"/>
      <c r="N188" s="231"/>
      <c r="O188" s="231"/>
      <c r="P188" s="231"/>
      <c r="Q188" s="231"/>
      <c r="R188" s="231"/>
      <c r="S188" s="231"/>
      <c r="T188" s="231"/>
      <c r="U188" s="231"/>
      <c r="V188" s="231"/>
    </row>
    <row r="189" spans="1:22" x14ac:dyDescent="0.25">
      <c r="A189" s="231"/>
      <c r="B189" s="231"/>
      <c r="C189" s="231"/>
      <c r="D189" s="231"/>
      <c r="E189" s="231"/>
      <c r="F189" s="231"/>
      <c r="G189" s="231"/>
      <c r="H189" s="231"/>
      <c r="I189" s="231"/>
      <c r="J189" s="231"/>
      <c r="K189" s="231"/>
      <c r="L189" s="231"/>
      <c r="M189" s="231"/>
      <c r="N189" s="231"/>
      <c r="O189" s="231"/>
      <c r="P189" s="231"/>
      <c r="Q189" s="231"/>
      <c r="R189" s="231"/>
      <c r="S189" s="231"/>
      <c r="T189" s="231"/>
      <c r="U189" s="231"/>
      <c r="V189" s="231"/>
    </row>
    <row r="190" spans="1:22" x14ac:dyDescent="0.25">
      <c r="A190" s="231"/>
      <c r="B190" s="231"/>
      <c r="C190" s="231"/>
      <c r="D190" s="231"/>
      <c r="E190" s="231"/>
      <c r="F190" s="231"/>
      <c r="G190" s="231"/>
      <c r="H190" s="231"/>
      <c r="I190" s="231"/>
      <c r="J190" s="231"/>
      <c r="K190" s="231"/>
      <c r="L190" s="231"/>
      <c r="M190" s="231"/>
      <c r="N190" s="231"/>
      <c r="O190" s="231"/>
      <c r="P190" s="231"/>
      <c r="Q190" s="231"/>
      <c r="R190" s="231"/>
      <c r="S190" s="231"/>
      <c r="T190" s="231"/>
      <c r="U190" s="231"/>
      <c r="V190" s="231"/>
    </row>
    <row r="191" spans="1:22" x14ac:dyDescent="0.25">
      <c r="A191" s="231"/>
      <c r="B191" s="231"/>
      <c r="C191" s="231"/>
      <c r="D191" s="231"/>
      <c r="E191" s="231"/>
      <c r="F191" s="231"/>
      <c r="G191" s="231"/>
      <c r="H191" s="231"/>
      <c r="I191" s="231"/>
      <c r="J191" s="231"/>
      <c r="K191" s="231"/>
      <c r="L191" s="231"/>
      <c r="M191" s="231"/>
      <c r="N191" s="231"/>
      <c r="O191" s="231"/>
      <c r="P191" s="231"/>
      <c r="Q191" s="231"/>
      <c r="R191" s="231"/>
      <c r="S191" s="231"/>
      <c r="T191" s="231"/>
      <c r="U191" s="231"/>
      <c r="V191" s="231"/>
    </row>
    <row r="192" spans="1:22" x14ac:dyDescent="0.25">
      <c r="A192" s="231"/>
      <c r="B192" s="231"/>
      <c r="C192" s="231"/>
      <c r="D192" s="231"/>
      <c r="E192" s="231"/>
      <c r="F192" s="231"/>
      <c r="G192" s="231"/>
      <c r="H192" s="231"/>
      <c r="I192" s="231"/>
      <c r="J192" s="231"/>
      <c r="K192" s="231"/>
      <c r="L192" s="231"/>
      <c r="M192" s="231"/>
      <c r="N192" s="231"/>
      <c r="O192" s="231"/>
      <c r="P192" s="231"/>
      <c r="Q192" s="231"/>
      <c r="R192" s="231"/>
      <c r="S192" s="231"/>
      <c r="T192" s="231"/>
      <c r="U192" s="231"/>
      <c r="V192" s="231"/>
    </row>
    <row r="193" spans="1:22" x14ac:dyDescent="0.25">
      <c r="A193" s="231"/>
      <c r="B193" s="231"/>
      <c r="C193" s="231"/>
      <c r="D193" s="231"/>
      <c r="E193" s="231"/>
      <c r="F193" s="231"/>
      <c r="G193" s="231"/>
      <c r="H193" s="231"/>
      <c r="I193" s="231"/>
      <c r="J193" s="231"/>
      <c r="K193" s="231"/>
      <c r="L193" s="231"/>
      <c r="M193" s="231"/>
      <c r="N193" s="231"/>
      <c r="O193" s="231"/>
      <c r="P193" s="231"/>
      <c r="Q193" s="231"/>
      <c r="R193" s="231"/>
      <c r="S193" s="231"/>
      <c r="T193" s="231"/>
      <c r="U193" s="231"/>
      <c r="V193" s="231"/>
    </row>
    <row r="194" spans="1:22" x14ac:dyDescent="0.25">
      <c r="A194" s="231"/>
      <c r="B194" s="231"/>
      <c r="C194" s="231"/>
      <c r="D194" s="231"/>
      <c r="E194" s="231"/>
      <c r="F194" s="231"/>
      <c r="G194" s="231"/>
      <c r="H194" s="231"/>
      <c r="I194" s="231"/>
      <c r="J194" s="231"/>
      <c r="K194" s="231"/>
      <c r="L194" s="231"/>
      <c r="M194" s="231"/>
      <c r="N194" s="231"/>
      <c r="O194" s="231"/>
      <c r="P194" s="231"/>
      <c r="Q194" s="231"/>
      <c r="R194" s="231"/>
      <c r="S194" s="231"/>
      <c r="T194" s="231"/>
      <c r="U194" s="231"/>
      <c r="V194" s="231"/>
    </row>
    <row r="195" spans="1:22" x14ac:dyDescent="0.25">
      <c r="A195" s="231"/>
      <c r="B195" s="231"/>
      <c r="C195" s="231"/>
      <c r="D195" s="231"/>
      <c r="E195" s="231"/>
      <c r="F195" s="231"/>
      <c r="G195" s="231"/>
      <c r="H195" s="231"/>
      <c r="I195" s="231"/>
      <c r="J195" s="231"/>
      <c r="K195" s="231"/>
      <c r="L195" s="231"/>
      <c r="M195" s="231"/>
      <c r="N195" s="231"/>
      <c r="O195" s="231"/>
      <c r="P195" s="231"/>
      <c r="Q195" s="231"/>
      <c r="R195" s="231"/>
      <c r="S195" s="231"/>
      <c r="T195" s="231"/>
      <c r="U195" s="231"/>
      <c r="V195" s="231"/>
    </row>
    <row r="196" spans="1:22" x14ac:dyDescent="0.25">
      <c r="A196" s="231"/>
      <c r="B196" s="231"/>
      <c r="C196" s="231"/>
      <c r="D196" s="231"/>
      <c r="E196" s="231"/>
      <c r="F196" s="231"/>
      <c r="G196" s="231"/>
      <c r="H196" s="231"/>
      <c r="I196" s="231"/>
      <c r="J196" s="231"/>
      <c r="K196" s="231"/>
      <c r="L196" s="231"/>
      <c r="M196" s="231"/>
      <c r="N196" s="231"/>
      <c r="O196" s="231"/>
      <c r="P196" s="231"/>
      <c r="Q196" s="231"/>
      <c r="R196" s="231"/>
      <c r="S196" s="231"/>
      <c r="T196" s="231"/>
      <c r="U196" s="231"/>
      <c r="V196" s="231"/>
    </row>
    <row r="197" spans="1:22" x14ac:dyDescent="0.25">
      <c r="A197" s="231"/>
      <c r="B197" s="231"/>
      <c r="C197" s="231"/>
      <c r="D197" s="231"/>
      <c r="E197" s="231"/>
      <c r="F197" s="231"/>
      <c r="G197" s="231"/>
      <c r="H197" s="231"/>
      <c r="I197" s="231"/>
      <c r="J197" s="231"/>
      <c r="K197" s="231"/>
      <c r="L197" s="231"/>
      <c r="M197" s="231"/>
      <c r="N197" s="231"/>
      <c r="O197" s="231"/>
      <c r="P197" s="231"/>
      <c r="Q197" s="231"/>
      <c r="R197" s="231"/>
      <c r="S197" s="231"/>
      <c r="T197" s="231"/>
      <c r="U197" s="231"/>
      <c r="V197" s="231"/>
    </row>
    <row r="198" spans="1:22" x14ac:dyDescent="0.25">
      <c r="A198" s="231"/>
      <c r="B198" s="231"/>
      <c r="C198" s="231"/>
      <c r="D198" s="231"/>
      <c r="E198" s="231"/>
      <c r="F198" s="231"/>
      <c r="G198" s="231"/>
      <c r="H198" s="231"/>
      <c r="I198" s="231"/>
      <c r="J198" s="231"/>
      <c r="K198" s="231"/>
      <c r="L198" s="231"/>
      <c r="M198" s="231"/>
      <c r="N198" s="231"/>
      <c r="O198" s="231"/>
      <c r="P198" s="231"/>
      <c r="Q198" s="231"/>
      <c r="R198" s="231"/>
      <c r="S198" s="231"/>
      <c r="T198" s="231"/>
      <c r="U198" s="231"/>
      <c r="V198" s="231"/>
    </row>
    <row r="199" spans="1:22" x14ac:dyDescent="0.25">
      <c r="A199" s="231"/>
      <c r="B199" s="231"/>
      <c r="C199" s="231"/>
      <c r="D199" s="231"/>
      <c r="E199" s="231"/>
      <c r="F199" s="231"/>
      <c r="G199" s="231"/>
      <c r="H199" s="231"/>
      <c r="I199" s="231"/>
      <c r="J199" s="231"/>
      <c r="K199" s="231"/>
      <c r="L199" s="231"/>
      <c r="M199" s="231"/>
      <c r="N199" s="231"/>
      <c r="O199" s="231"/>
      <c r="P199" s="231"/>
      <c r="Q199" s="231"/>
      <c r="R199" s="231"/>
      <c r="S199" s="231"/>
      <c r="T199" s="231"/>
      <c r="U199" s="231"/>
      <c r="V199" s="231"/>
    </row>
    <row r="200" spans="1:22" x14ac:dyDescent="0.25">
      <c r="A200" s="231"/>
      <c r="B200" s="231"/>
      <c r="C200" s="231"/>
      <c r="D200" s="231"/>
      <c r="E200" s="231"/>
      <c r="F200" s="231"/>
      <c r="G200" s="231"/>
      <c r="H200" s="231"/>
      <c r="I200" s="231"/>
      <c r="J200" s="231"/>
      <c r="K200" s="231"/>
      <c r="L200" s="231"/>
      <c r="M200" s="231"/>
      <c r="N200" s="231"/>
      <c r="O200" s="231"/>
      <c r="P200" s="231"/>
      <c r="Q200" s="231"/>
      <c r="R200" s="231"/>
      <c r="S200" s="231"/>
      <c r="T200" s="231"/>
      <c r="U200" s="231"/>
      <c r="V200" s="231"/>
    </row>
    <row r="201" spans="1:22" x14ac:dyDescent="0.25">
      <c r="A201" s="231"/>
      <c r="B201" s="231"/>
      <c r="C201" s="231"/>
      <c r="D201" s="231"/>
      <c r="E201" s="231"/>
      <c r="F201" s="231"/>
      <c r="G201" s="231"/>
      <c r="H201" s="231"/>
      <c r="I201" s="231"/>
      <c r="J201" s="231"/>
      <c r="K201" s="231"/>
      <c r="L201" s="231"/>
      <c r="M201" s="231"/>
      <c r="N201" s="231"/>
      <c r="O201" s="231"/>
      <c r="P201" s="231"/>
      <c r="Q201" s="231"/>
      <c r="R201" s="231"/>
      <c r="S201" s="231"/>
      <c r="T201" s="231"/>
      <c r="U201" s="231"/>
      <c r="V201" s="231"/>
    </row>
    <row r="202" spans="1:22" x14ac:dyDescent="0.25">
      <c r="A202" s="231"/>
      <c r="B202" s="231"/>
      <c r="C202" s="231"/>
      <c r="D202" s="231"/>
      <c r="E202" s="231"/>
      <c r="F202" s="231"/>
      <c r="G202" s="231"/>
      <c r="H202" s="231"/>
      <c r="I202" s="231"/>
      <c r="J202" s="231"/>
      <c r="K202" s="231"/>
      <c r="L202" s="231"/>
      <c r="M202" s="231"/>
      <c r="N202" s="231"/>
      <c r="O202" s="231"/>
      <c r="P202" s="231"/>
      <c r="Q202" s="231"/>
      <c r="R202" s="231"/>
      <c r="S202" s="231"/>
      <c r="T202" s="231"/>
      <c r="U202" s="231"/>
      <c r="V202" s="231"/>
    </row>
    <row r="203" spans="1:22" x14ac:dyDescent="0.25">
      <c r="A203" s="231"/>
      <c r="B203" s="231"/>
      <c r="C203" s="231"/>
      <c r="D203" s="231"/>
      <c r="E203" s="231"/>
      <c r="F203" s="231"/>
      <c r="G203" s="231"/>
      <c r="H203" s="231"/>
      <c r="I203" s="231"/>
      <c r="J203" s="231"/>
      <c r="K203" s="231"/>
      <c r="L203" s="231"/>
      <c r="M203" s="231"/>
      <c r="N203" s="231"/>
      <c r="O203" s="231"/>
      <c r="P203" s="231"/>
      <c r="Q203" s="231"/>
      <c r="R203" s="231"/>
      <c r="S203" s="231"/>
      <c r="T203" s="231"/>
      <c r="U203" s="231"/>
      <c r="V203" s="231"/>
    </row>
    <row r="204" spans="1:22" x14ac:dyDescent="0.25">
      <c r="A204" s="231"/>
      <c r="B204" s="231"/>
      <c r="C204" s="231"/>
      <c r="D204" s="231"/>
      <c r="E204" s="231"/>
      <c r="F204" s="231"/>
      <c r="G204" s="231"/>
      <c r="H204" s="231"/>
      <c r="I204" s="231"/>
      <c r="J204" s="231"/>
      <c r="K204" s="231"/>
      <c r="L204" s="231"/>
      <c r="M204" s="231"/>
      <c r="N204" s="231"/>
      <c r="O204" s="231"/>
      <c r="P204" s="231"/>
      <c r="Q204" s="231"/>
      <c r="R204" s="231"/>
      <c r="S204" s="231"/>
      <c r="T204" s="231"/>
      <c r="U204" s="231"/>
      <c r="V204" s="231"/>
    </row>
    <row r="205" spans="1:22" x14ac:dyDescent="0.25">
      <c r="A205" s="231"/>
      <c r="B205" s="231"/>
      <c r="C205" s="231"/>
      <c r="D205" s="231"/>
      <c r="E205" s="231"/>
      <c r="F205" s="231"/>
      <c r="G205" s="231"/>
      <c r="H205" s="231"/>
      <c r="I205" s="231"/>
      <c r="J205" s="231"/>
      <c r="K205" s="231"/>
      <c r="L205" s="231"/>
      <c r="M205" s="231"/>
      <c r="N205" s="231"/>
      <c r="O205" s="231"/>
      <c r="P205" s="231"/>
      <c r="Q205" s="231"/>
      <c r="R205" s="231"/>
      <c r="S205" s="231"/>
      <c r="T205" s="231"/>
      <c r="U205" s="231"/>
      <c r="V205" s="231"/>
    </row>
    <row r="206" spans="1:22" x14ac:dyDescent="0.25">
      <c r="A206" s="231"/>
      <c r="B206" s="231"/>
      <c r="C206" s="231"/>
      <c r="D206" s="231"/>
      <c r="E206" s="231"/>
      <c r="F206" s="231"/>
      <c r="G206" s="231"/>
      <c r="H206" s="231"/>
      <c r="I206" s="231"/>
      <c r="J206" s="231"/>
      <c r="K206" s="231"/>
      <c r="L206" s="231"/>
      <c r="M206" s="231"/>
      <c r="N206" s="231"/>
      <c r="O206" s="231"/>
      <c r="P206" s="231"/>
      <c r="Q206" s="231"/>
      <c r="R206" s="231"/>
      <c r="S206" s="231"/>
      <c r="T206" s="231"/>
      <c r="U206" s="231"/>
      <c r="V206" s="231"/>
    </row>
    <row r="207" spans="1:22" x14ac:dyDescent="0.25">
      <c r="A207" s="231"/>
      <c r="B207" s="231"/>
      <c r="C207" s="231"/>
      <c r="D207" s="231"/>
      <c r="E207" s="231"/>
      <c r="F207" s="231"/>
      <c r="G207" s="231"/>
      <c r="H207" s="231"/>
      <c r="I207" s="231"/>
      <c r="J207" s="231"/>
      <c r="K207" s="231"/>
      <c r="L207" s="231"/>
      <c r="M207" s="231"/>
      <c r="N207" s="231"/>
      <c r="O207" s="231"/>
      <c r="P207" s="231"/>
      <c r="Q207" s="231"/>
      <c r="R207" s="231"/>
      <c r="S207" s="231"/>
      <c r="T207" s="231"/>
      <c r="U207" s="231"/>
      <c r="V207" s="231"/>
    </row>
    <row r="208" spans="1:22" x14ac:dyDescent="0.25">
      <c r="A208" s="231"/>
      <c r="B208" s="231"/>
      <c r="C208" s="231"/>
      <c r="D208" s="231"/>
      <c r="E208" s="231"/>
      <c r="F208" s="231"/>
      <c r="G208" s="231"/>
      <c r="H208" s="231"/>
      <c r="I208" s="231"/>
      <c r="J208" s="231"/>
      <c r="K208" s="231"/>
      <c r="L208" s="231"/>
      <c r="M208" s="231"/>
      <c r="N208" s="231"/>
      <c r="O208" s="231"/>
      <c r="P208" s="231"/>
      <c r="Q208" s="231"/>
      <c r="R208" s="231"/>
      <c r="S208" s="231"/>
      <c r="T208" s="231"/>
      <c r="U208" s="231"/>
      <c r="V208" s="231"/>
    </row>
    <row r="209" spans="1:22" x14ac:dyDescent="0.25">
      <c r="A209" s="231"/>
      <c r="B209" s="231"/>
      <c r="C209" s="231"/>
      <c r="D209" s="231"/>
      <c r="E209" s="231"/>
      <c r="F209" s="231"/>
      <c r="G209" s="231"/>
      <c r="H209" s="231"/>
      <c r="I209" s="231"/>
      <c r="J209" s="231"/>
      <c r="K209" s="231"/>
      <c r="L209" s="231"/>
      <c r="M209" s="231"/>
      <c r="N209" s="231"/>
      <c r="O209" s="231"/>
      <c r="P209" s="231"/>
      <c r="Q209" s="231"/>
      <c r="R209" s="231"/>
      <c r="S209" s="231"/>
      <c r="T209" s="231"/>
      <c r="U209" s="231"/>
      <c r="V209" s="231"/>
    </row>
    <row r="210" spans="1:22" x14ac:dyDescent="0.25">
      <c r="A210" s="231"/>
      <c r="B210" s="231"/>
      <c r="C210" s="231"/>
      <c r="D210" s="231"/>
      <c r="E210" s="231"/>
      <c r="F210" s="231"/>
      <c r="G210" s="231"/>
      <c r="H210" s="231"/>
      <c r="I210" s="231"/>
      <c r="J210" s="231"/>
      <c r="K210" s="231"/>
      <c r="L210" s="231"/>
      <c r="M210" s="231"/>
      <c r="N210" s="231"/>
      <c r="O210" s="231"/>
      <c r="P210" s="231"/>
      <c r="Q210" s="231"/>
      <c r="R210" s="231"/>
      <c r="S210" s="231"/>
      <c r="T210" s="231"/>
      <c r="U210" s="231"/>
      <c r="V210" s="231"/>
    </row>
    <row r="211" spans="1:22" x14ac:dyDescent="0.25">
      <c r="A211" s="231"/>
      <c r="B211" s="231"/>
      <c r="C211" s="231"/>
      <c r="D211" s="231"/>
      <c r="E211" s="231"/>
      <c r="F211" s="231"/>
      <c r="G211" s="231"/>
      <c r="H211" s="231"/>
      <c r="I211" s="231"/>
      <c r="J211" s="231"/>
      <c r="K211" s="231"/>
      <c r="L211" s="231"/>
      <c r="M211" s="231"/>
      <c r="N211" s="231"/>
      <c r="O211" s="231"/>
      <c r="P211" s="231"/>
      <c r="Q211" s="231"/>
      <c r="R211" s="231"/>
      <c r="S211" s="231"/>
      <c r="T211" s="231"/>
      <c r="U211" s="231"/>
      <c r="V211" s="231"/>
    </row>
    <row r="212" spans="1:22" x14ac:dyDescent="0.25">
      <c r="A212" s="231"/>
      <c r="B212" s="231"/>
      <c r="C212" s="231"/>
      <c r="D212" s="231"/>
      <c r="E212" s="231"/>
      <c r="F212" s="231"/>
      <c r="G212" s="231"/>
      <c r="H212" s="231"/>
      <c r="I212" s="231"/>
      <c r="J212" s="231"/>
      <c r="K212" s="231"/>
      <c r="L212" s="231"/>
      <c r="M212" s="231"/>
      <c r="N212" s="231"/>
      <c r="O212" s="231"/>
      <c r="P212" s="231"/>
      <c r="Q212" s="231"/>
      <c r="R212" s="231"/>
      <c r="S212" s="231"/>
      <c r="T212" s="231"/>
      <c r="U212" s="231"/>
      <c r="V212" s="231"/>
    </row>
    <row r="213" spans="1:22" x14ac:dyDescent="0.25">
      <c r="A213" s="231"/>
      <c r="B213" s="231"/>
      <c r="C213" s="231"/>
      <c r="D213" s="231"/>
      <c r="E213" s="231"/>
      <c r="F213" s="231"/>
      <c r="G213" s="231"/>
      <c r="H213" s="231"/>
      <c r="I213" s="231"/>
      <c r="J213" s="231"/>
      <c r="K213" s="231"/>
      <c r="L213" s="231"/>
      <c r="M213" s="231"/>
      <c r="N213" s="231"/>
      <c r="O213" s="231"/>
      <c r="P213" s="231"/>
      <c r="Q213" s="231"/>
      <c r="R213" s="231"/>
      <c r="S213" s="231"/>
      <c r="T213" s="231"/>
      <c r="U213" s="231"/>
      <c r="V213" s="231"/>
    </row>
    <row r="214" spans="1:22" x14ac:dyDescent="0.25">
      <c r="A214" s="231"/>
      <c r="B214" s="231"/>
      <c r="C214" s="231"/>
      <c r="D214" s="231"/>
      <c r="E214" s="231"/>
      <c r="F214" s="231"/>
      <c r="G214" s="231"/>
      <c r="H214" s="231"/>
      <c r="I214" s="231"/>
      <c r="J214" s="231"/>
      <c r="K214" s="231"/>
      <c r="L214" s="231"/>
      <c r="M214" s="231"/>
      <c r="N214" s="231"/>
      <c r="O214" s="231"/>
      <c r="P214" s="231"/>
      <c r="Q214" s="231"/>
      <c r="R214" s="231"/>
      <c r="S214" s="231"/>
      <c r="T214" s="231"/>
      <c r="U214" s="231"/>
      <c r="V214" s="231"/>
    </row>
    <row r="215" spans="1:22" x14ac:dyDescent="0.25">
      <c r="A215" s="231"/>
      <c r="B215" s="231"/>
      <c r="C215" s="231"/>
      <c r="D215" s="231"/>
      <c r="E215" s="231"/>
      <c r="F215" s="231"/>
      <c r="G215" s="231"/>
      <c r="H215" s="231"/>
      <c r="I215" s="231"/>
      <c r="J215" s="231"/>
      <c r="K215" s="231"/>
      <c r="L215" s="231"/>
      <c r="M215" s="231"/>
      <c r="N215" s="231"/>
      <c r="O215" s="231"/>
      <c r="P215" s="231"/>
      <c r="Q215" s="231"/>
      <c r="R215" s="231"/>
      <c r="S215" s="231"/>
      <c r="T215" s="231"/>
      <c r="U215" s="231"/>
      <c r="V215" s="231"/>
    </row>
    <row r="216" spans="1:22" x14ac:dyDescent="0.25">
      <c r="A216" s="231"/>
      <c r="B216" s="231"/>
      <c r="C216" s="231"/>
      <c r="D216" s="231"/>
      <c r="E216" s="231"/>
      <c r="F216" s="231"/>
      <c r="G216" s="231"/>
      <c r="H216" s="231"/>
      <c r="I216" s="231"/>
      <c r="J216" s="231"/>
      <c r="K216" s="231"/>
      <c r="L216" s="231"/>
      <c r="M216" s="231"/>
      <c r="N216" s="231"/>
      <c r="O216" s="231"/>
      <c r="P216" s="231"/>
      <c r="Q216" s="231"/>
      <c r="R216" s="231"/>
      <c r="S216" s="231"/>
      <c r="T216" s="231"/>
      <c r="U216" s="231"/>
      <c r="V216" s="231"/>
    </row>
    <row r="217" spans="1:22" x14ac:dyDescent="0.25">
      <c r="A217" s="231"/>
      <c r="B217" s="231"/>
      <c r="C217" s="231"/>
      <c r="D217" s="231"/>
      <c r="E217" s="231"/>
      <c r="F217" s="231"/>
      <c r="G217" s="231"/>
      <c r="H217" s="231"/>
      <c r="I217" s="231"/>
      <c r="J217" s="231"/>
      <c r="K217" s="231"/>
      <c r="L217" s="231"/>
      <c r="M217" s="231"/>
      <c r="N217" s="231"/>
      <c r="O217" s="231"/>
      <c r="P217" s="231"/>
      <c r="Q217" s="231"/>
      <c r="R217" s="231"/>
      <c r="S217" s="231"/>
      <c r="T217" s="231"/>
      <c r="U217" s="231"/>
      <c r="V217" s="231"/>
    </row>
    <row r="218" spans="1:22" x14ac:dyDescent="0.25">
      <c r="A218" s="231"/>
      <c r="B218" s="231"/>
      <c r="C218" s="231"/>
      <c r="D218" s="231"/>
      <c r="E218" s="231"/>
      <c r="F218" s="231"/>
      <c r="G218" s="231"/>
      <c r="H218" s="231"/>
      <c r="I218" s="231"/>
      <c r="J218" s="231"/>
      <c r="K218" s="231"/>
      <c r="L218" s="231"/>
      <c r="M218" s="231"/>
      <c r="N218" s="231"/>
      <c r="O218" s="231"/>
      <c r="P218" s="231"/>
      <c r="Q218" s="231"/>
      <c r="R218" s="231"/>
      <c r="S218" s="231"/>
      <c r="T218" s="231"/>
      <c r="U218" s="231"/>
      <c r="V218" s="231"/>
    </row>
    <row r="219" spans="1:22" x14ac:dyDescent="0.25">
      <c r="A219" s="231"/>
      <c r="B219" s="231"/>
      <c r="C219" s="231"/>
      <c r="D219" s="231"/>
      <c r="E219" s="231"/>
      <c r="F219" s="231"/>
      <c r="G219" s="231"/>
      <c r="H219" s="231"/>
      <c r="I219" s="231"/>
      <c r="J219" s="231"/>
      <c r="K219" s="231"/>
      <c r="L219" s="231"/>
      <c r="M219" s="231"/>
      <c r="N219" s="231"/>
      <c r="O219" s="231"/>
      <c r="P219" s="231"/>
      <c r="Q219" s="231"/>
      <c r="R219" s="231"/>
      <c r="S219" s="231"/>
      <c r="T219" s="231"/>
      <c r="U219" s="231"/>
      <c r="V219" s="231"/>
    </row>
    <row r="220" spans="1:22" x14ac:dyDescent="0.25">
      <c r="A220" s="231"/>
      <c r="B220" s="231"/>
      <c r="C220" s="231"/>
      <c r="D220" s="231"/>
      <c r="E220" s="231"/>
      <c r="F220" s="231"/>
      <c r="G220" s="231"/>
      <c r="H220" s="231"/>
      <c r="I220" s="231"/>
      <c r="J220" s="231"/>
      <c r="K220" s="231"/>
      <c r="L220" s="231"/>
      <c r="M220" s="231"/>
      <c r="N220" s="231"/>
      <c r="O220" s="231"/>
      <c r="P220" s="231"/>
      <c r="Q220" s="231"/>
      <c r="R220" s="231"/>
      <c r="S220" s="231"/>
      <c r="T220" s="231"/>
      <c r="U220" s="231"/>
      <c r="V220" s="231"/>
    </row>
    <row r="221" spans="1:22" x14ac:dyDescent="0.25">
      <c r="A221" s="231"/>
      <c r="B221" s="231"/>
      <c r="C221" s="231"/>
      <c r="D221" s="231"/>
      <c r="E221" s="231"/>
      <c r="F221" s="231"/>
      <c r="G221" s="231"/>
      <c r="H221" s="231"/>
      <c r="I221" s="231"/>
      <c r="J221" s="231"/>
      <c r="K221" s="231"/>
      <c r="L221" s="231"/>
      <c r="M221" s="231"/>
      <c r="N221" s="231"/>
      <c r="O221" s="231"/>
      <c r="P221" s="231"/>
      <c r="Q221" s="231"/>
      <c r="R221" s="231"/>
      <c r="S221" s="231"/>
      <c r="T221" s="231"/>
      <c r="U221" s="231"/>
      <c r="V221" s="231"/>
    </row>
    <row r="222" spans="1:22" x14ac:dyDescent="0.25">
      <c r="A222" s="231"/>
      <c r="B222" s="231"/>
      <c r="C222" s="231"/>
      <c r="D222" s="231"/>
      <c r="E222" s="231"/>
      <c r="F222" s="231"/>
      <c r="G222" s="231"/>
      <c r="H222" s="231"/>
      <c r="I222" s="231"/>
      <c r="J222" s="231"/>
      <c r="K222" s="231"/>
      <c r="L222" s="231"/>
      <c r="M222" s="231"/>
      <c r="N222" s="231"/>
      <c r="O222" s="231"/>
      <c r="P222" s="231"/>
      <c r="Q222" s="231"/>
      <c r="R222" s="231"/>
      <c r="S222" s="231"/>
      <c r="T222" s="231"/>
      <c r="U222" s="231"/>
      <c r="V222" s="231"/>
    </row>
    <row r="223" spans="1:22" x14ac:dyDescent="0.25">
      <c r="A223" s="231"/>
      <c r="B223" s="231"/>
      <c r="C223" s="231"/>
      <c r="D223" s="231"/>
      <c r="E223" s="231"/>
      <c r="F223" s="231"/>
      <c r="G223" s="231"/>
      <c r="H223" s="231"/>
      <c r="I223" s="231"/>
      <c r="J223" s="231"/>
      <c r="K223" s="231"/>
      <c r="L223" s="231"/>
      <c r="M223" s="231"/>
      <c r="N223" s="231"/>
      <c r="O223" s="231"/>
      <c r="P223" s="231"/>
      <c r="Q223" s="231"/>
      <c r="R223" s="231"/>
      <c r="S223" s="231"/>
      <c r="T223" s="231"/>
      <c r="U223" s="231"/>
      <c r="V223" s="231"/>
    </row>
    <row r="224" spans="1:22" x14ac:dyDescent="0.25">
      <c r="A224" s="231"/>
      <c r="B224" s="231"/>
      <c r="C224" s="231"/>
      <c r="D224" s="231"/>
      <c r="E224" s="231"/>
      <c r="F224" s="231"/>
      <c r="G224" s="231"/>
      <c r="H224" s="231"/>
      <c r="I224" s="231"/>
      <c r="J224" s="231"/>
      <c r="K224" s="231"/>
      <c r="L224" s="231"/>
      <c r="M224" s="231"/>
      <c r="N224" s="231"/>
      <c r="O224" s="231"/>
      <c r="P224" s="231"/>
      <c r="Q224" s="231"/>
      <c r="R224" s="231"/>
      <c r="S224" s="231"/>
      <c r="T224" s="231"/>
      <c r="U224" s="231"/>
      <c r="V224" s="231"/>
    </row>
    <row r="225" spans="1:22" x14ac:dyDescent="0.25">
      <c r="A225" s="231"/>
      <c r="B225" s="231"/>
      <c r="C225" s="231"/>
      <c r="D225" s="231"/>
      <c r="E225" s="231"/>
      <c r="F225" s="231"/>
      <c r="G225" s="231"/>
      <c r="H225" s="231"/>
      <c r="I225" s="231"/>
      <c r="J225" s="231"/>
      <c r="K225" s="231"/>
      <c r="L225" s="231"/>
      <c r="M225" s="231"/>
      <c r="N225" s="231"/>
      <c r="O225" s="231"/>
      <c r="P225" s="231"/>
      <c r="Q225" s="231"/>
      <c r="R225" s="231"/>
      <c r="S225" s="231"/>
      <c r="T225" s="231"/>
      <c r="U225" s="231"/>
      <c r="V225" s="231"/>
    </row>
    <row r="226" spans="1:22" x14ac:dyDescent="0.25">
      <c r="A226" s="231"/>
      <c r="B226" s="231"/>
      <c r="C226" s="231"/>
      <c r="D226" s="231"/>
      <c r="E226" s="231"/>
      <c r="F226" s="231"/>
      <c r="G226" s="231"/>
      <c r="H226" s="231"/>
      <c r="I226" s="231"/>
      <c r="J226" s="231"/>
      <c r="K226" s="231"/>
      <c r="L226" s="231"/>
      <c r="M226" s="231"/>
      <c r="N226" s="231"/>
      <c r="O226" s="231"/>
      <c r="P226" s="231"/>
      <c r="Q226" s="231"/>
      <c r="R226" s="231"/>
      <c r="S226" s="231"/>
      <c r="T226" s="231"/>
      <c r="U226" s="231"/>
      <c r="V226" s="231"/>
    </row>
    <row r="227" spans="1:22" x14ac:dyDescent="0.25">
      <c r="A227" s="231"/>
      <c r="B227" s="231"/>
      <c r="C227" s="231"/>
      <c r="D227" s="231"/>
      <c r="E227" s="231"/>
      <c r="F227" s="231"/>
      <c r="G227" s="231"/>
      <c r="H227" s="231"/>
      <c r="I227" s="231"/>
      <c r="J227" s="231"/>
      <c r="K227" s="231"/>
      <c r="L227" s="231"/>
      <c r="M227" s="231"/>
      <c r="N227" s="231"/>
      <c r="O227" s="231"/>
      <c r="P227" s="231"/>
      <c r="Q227" s="231"/>
      <c r="R227" s="231"/>
      <c r="S227" s="231"/>
      <c r="T227" s="231"/>
      <c r="U227" s="231"/>
      <c r="V227" s="231"/>
    </row>
    <row r="228" spans="1:22" x14ac:dyDescent="0.25">
      <c r="A228" s="231"/>
      <c r="B228" s="231"/>
      <c r="C228" s="231"/>
      <c r="D228" s="231"/>
      <c r="E228" s="231"/>
      <c r="F228" s="231"/>
      <c r="G228" s="231"/>
      <c r="H228" s="231"/>
      <c r="I228" s="231"/>
      <c r="J228" s="231"/>
      <c r="K228" s="231"/>
      <c r="L228" s="231"/>
      <c r="M228" s="231"/>
      <c r="N228" s="231"/>
      <c r="O228" s="231"/>
      <c r="P228" s="231"/>
      <c r="Q228" s="231"/>
      <c r="R228" s="231"/>
      <c r="S228" s="231"/>
      <c r="T228" s="231"/>
      <c r="U228" s="231"/>
      <c r="V228" s="231"/>
    </row>
    <row r="229" spans="1:22" x14ac:dyDescent="0.25">
      <c r="A229" s="231"/>
      <c r="B229" s="231"/>
      <c r="C229" s="231"/>
      <c r="D229" s="231"/>
      <c r="E229" s="231"/>
      <c r="F229" s="231"/>
      <c r="G229" s="231"/>
      <c r="H229" s="231"/>
      <c r="I229" s="231"/>
      <c r="J229" s="231"/>
      <c r="K229" s="231"/>
      <c r="L229" s="231"/>
      <c r="M229" s="231"/>
      <c r="N229" s="231"/>
      <c r="O229" s="231"/>
      <c r="P229" s="231"/>
      <c r="Q229" s="231"/>
      <c r="R229" s="231"/>
      <c r="S229" s="231"/>
      <c r="T229" s="231"/>
      <c r="U229" s="231"/>
      <c r="V229" s="231"/>
    </row>
    <row r="230" spans="1:22" x14ac:dyDescent="0.25">
      <c r="A230" s="231"/>
      <c r="B230" s="231"/>
      <c r="C230" s="231"/>
      <c r="D230" s="231"/>
      <c r="E230" s="231"/>
      <c r="F230" s="231"/>
      <c r="G230" s="231"/>
      <c r="H230" s="231"/>
      <c r="I230" s="231"/>
      <c r="J230" s="231"/>
      <c r="K230" s="231"/>
      <c r="L230" s="231"/>
      <c r="M230" s="231"/>
      <c r="N230" s="231"/>
      <c r="O230" s="231"/>
      <c r="P230" s="231"/>
      <c r="Q230" s="231"/>
      <c r="R230" s="231"/>
      <c r="S230" s="231"/>
      <c r="T230" s="231"/>
      <c r="U230" s="231"/>
      <c r="V230" s="231"/>
    </row>
    <row r="231" spans="1:22" x14ac:dyDescent="0.25">
      <c r="A231" s="231"/>
      <c r="B231" s="231"/>
      <c r="C231" s="231"/>
      <c r="D231" s="231"/>
      <c r="E231" s="231"/>
      <c r="F231" s="231"/>
      <c r="G231" s="231"/>
      <c r="H231" s="231"/>
      <c r="I231" s="231"/>
      <c r="J231" s="231"/>
      <c r="K231" s="231"/>
      <c r="L231" s="231"/>
      <c r="M231" s="231"/>
      <c r="N231" s="231"/>
      <c r="O231" s="231"/>
      <c r="P231" s="231"/>
      <c r="Q231" s="231"/>
      <c r="R231" s="231"/>
      <c r="S231" s="231"/>
      <c r="T231" s="231"/>
      <c r="U231" s="231"/>
      <c r="V231" s="231"/>
    </row>
    <row r="232" spans="1:22" x14ac:dyDescent="0.25">
      <c r="A232" s="231"/>
      <c r="B232" s="231"/>
      <c r="C232" s="231"/>
      <c r="D232" s="231"/>
      <c r="E232" s="231"/>
      <c r="F232" s="231"/>
      <c r="G232" s="231"/>
      <c r="H232" s="231"/>
      <c r="I232" s="231"/>
      <c r="J232" s="231"/>
      <c r="K232" s="231"/>
      <c r="L232" s="231"/>
      <c r="M232" s="231"/>
      <c r="N232" s="231"/>
      <c r="O232" s="231"/>
      <c r="P232" s="231"/>
      <c r="Q232" s="231"/>
      <c r="R232" s="231"/>
      <c r="S232" s="231"/>
      <c r="T232" s="231"/>
      <c r="U232" s="231"/>
      <c r="V232" s="231"/>
    </row>
    <row r="233" spans="1:22" x14ac:dyDescent="0.25">
      <c r="A233" s="231"/>
      <c r="B233" s="231"/>
      <c r="C233" s="231"/>
      <c r="D233" s="231"/>
      <c r="E233" s="231"/>
      <c r="F233" s="231"/>
      <c r="G233" s="231"/>
      <c r="H233" s="231"/>
      <c r="I233" s="231"/>
      <c r="J233" s="231"/>
      <c r="K233" s="231"/>
      <c r="L233" s="231"/>
      <c r="M233" s="231"/>
      <c r="N233" s="231"/>
      <c r="O233" s="231"/>
      <c r="P233" s="231"/>
      <c r="Q233" s="231"/>
      <c r="R233" s="231"/>
      <c r="S233" s="231"/>
      <c r="T233" s="231"/>
      <c r="U233" s="231"/>
      <c r="V233" s="231"/>
    </row>
    <row r="234" spans="1:22" x14ac:dyDescent="0.25">
      <c r="A234" s="231"/>
      <c r="B234" s="231"/>
      <c r="C234" s="231"/>
      <c r="D234" s="231"/>
      <c r="E234" s="231"/>
      <c r="F234" s="231"/>
      <c r="G234" s="231"/>
      <c r="H234" s="231"/>
      <c r="I234" s="231"/>
      <c r="J234" s="231"/>
      <c r="K234" s="231"/>
      <c r="L234" s="231"/>
      <c r="M234" s="231"/>
      <c r="N234" s="231"/>
      <c r="O234" s="231"/>
      <c r="P234" s="231"/>
      <c r="Q234" s="231"/>
      <c r="R234" s="231"/>
      <c r="S234" s="231"/>
      <c r="T234" s="231"/>
      <c r="U234" s="231"/>
      <c r="V234" s="231"/>
    </row>
    <row r="235" spans="1:22" x14ac:dyDescent="0.25">
      <c r="A235" s="231"/>
      <c r="B235" s="231"/>
      <c r="C235" s="231"/>
      <c r="D235" s="231"/>
      <c r="E235" s="231"/>
      <c r="F235" s="231"/>
      <c r="G235" s="231"/>
      <c r="H235" s="231"/>
      <c r="I235" s="231"/>
      <c r="J235" s="231"/>
      <c r="K235" s="231"/>
      <c r="L235" s="231"/>
      <c r="M235" s="231"/>
      <c r="N235" s="231"/>
      <c r="O235" s="231"/>
      <c r="P235" s="231"/>
      <c r="Q235" s="231"/>
      <c r="R235" s="231"/>
      <c r="S235" s="231"/>
      <c r="T235" s="231"/>
      <c r="U235" s="231"/>
      <c r="V235" s="231"/>
    </row>
    <row r="236" spans="1:22" x14ac:dyDescent="0.25">
      <c r="A236" s="231"/>
      <c r="B236" s="231"/>
      <c r="C236" s="231"/>
      <c r="D236" s="231"/>
      <c r="E236" s="231"/>
      <c r="F236" s="231"/>
      <c r="G236" s="231"/>
      <c r="H236" s="231"/>
      <c r="I236" s="231"/>
      <c r="J236" s="231"/>
      <c r="K236" s="231"/>
      <c r="L236" s="231"/>
      <c r="M236" s="231"/>
      <c r="N236" s="231"/>
      <c r="O236" s="231"/>
      <c r="P236" s="231"/>
      <c r="Q236" s="231"/>
      <c r="R236" s="231"/>
      <c r="S236" s="231"/>
      <c r="T236" s="231"/>
      <c r="U236" s="231"/>
      <c r="V236" s="231"/>
    </row>
    <row r="237" spans="1:22" x14ac:dyDescent="0.25">
      <c r="A237" s="231"/>
      <c r="B237" s="231"/>
      <c r="C237" s="231"/>
      <c r="D237" s="231"/>
      <c r="E237" s="231"/>
      <c r="F237" s="231"/>
      <c r="G237" s="231"/>
      <c r="H237" s="231"/>
      <c r="I237" s="231"/>
      <c r="J237" s="231"/>
      <c r="K237" s="231"/>
      <c r="L237" s="231"/>
      <c r="M237" s="231"/>
      <c r="N237" s="231"/>
      <c r="O237" s="231"/>
      <c r="P237" s="231"/>
      <c r="Q237" s="231"/>
      <c r="R237" s="231"/>
      <c r="S237" s="231"/>
      <c r="T237" s="231"/>
      <c r="U237" s="231"/>
      <c r="V237" s="231"/>
    </row>
    <row r="238" spans="1:22" x14ac:dyDescent="0.25">
      <c r="A238" s="231"/>
      <c r="B238" s="231"/>
      <c r="C238" s="231"/>
      <c r="D238" s="231"/>
      <c r="E238" s="231"/>
      <c r="F238" s="231"/>
      <c r="G238" s="231"/>
      <c r="H238" s="231"/>
      <c r="I238" s="231"/>
      <c r="J238" s="231"/>
      <c r="K238" s="231"/>
      <c r="L238" s="231"/>
      <c r="M238" s="231"/>
      <c r="N238" s="231"/>
      <c r="O238" s="231"/>
      <c r="P238" s="231"/>
      <c r="Q238" s="231"/>
      <c r="R238" s="231"/>
      <c r="S238" s="231"/>
      <c r="T238" s="231"/>
      <c r="U238" s="231"/>
      <c r="V238" s="231"/>
    </row>
    <row r="239" spans="1:22" x14ac:dyDescent="0.25">
      <c r="A239" s="231"/>
      <c r="B239" s="231"/>
      <c r="C239" s="231"/>
      <c r="D239" s="231"/>
      <c r="E239" s="231"/>
      <c r="F239" s="231"/>
      <c r="G239" s="231"/>
      <c r="H239" s="231"/>
      <c r="I239" s="231"/>
      <c r="J239" s="231"/>
      <c r="K239" s="231"/>
      <c r="L239" s="231"/>
      <c r="M239" s="231"/>
      <c r="N239" s="231"/>
      <c r="O239" s="231"/>
      <c r="P239" s="231"/>
      <c r="Q239" s="231"/>
      <c r="R239" s="231"/>
      <c r="S239" s="231"/>
      <c r="T239" s="231"/>
      <c r="U239" s="231"/>
      <c r="V239" s="231"/>
    </row>
    <row r="240" spans="1:22" x14ac:dyDescent="0.25">
      <c r="A240" s="231"/>
      <c r="B240" s="231"/>
      <c r="C240" s="231"/>
      <c r="D240" s="231"/>
      <c r="E240" s="231"/>
      <c r="F240" s="231"/>
      <c r="G240" s="231"/>
      <c r="H240" s="231"/>
      <c r="I240" s="231"/>
      <c r="J240" s="231"/>
      <c r="K240" s="231"/>
      <c r="L240" s="231"/>
      <c r="M240" s="231"/>
      <c r="N240" s="231"/>
      <c r="O240" s="231"/>
      <c r="P240" s="231"/>
      <c r="Q240" s="231"/>
      <c r="R240" s="231"/>
      <c r="S240" s="231"/>
      <c r="T240" s="231"/>
      <c r="U240" s="231"/>
      <c r="V240" s="231"/>
    </row>
    <row r="241" spans="1:22" x14ac:dyDescent="0.25">
      <c r="A241" s="231"/>
      <c r="B241" s="231"/>
      <c r="C241" s="231"/>
      <c r="D241" s="231"/>
      <c r="E241" s="231"/>
      <c r="F241" s="231"/>
      <c r="G241" s="231"/>
      <c r="H241" s="231"/>
      <c r="I241" s="231"/>
      <c r="J241" s="231"/>
      <c r="K241" s="231"/>
      <c r="L241" s="231"/>
      <c r="M241" s="231"/>
      <c r="N241" s="231"/>
      <c r="O241" s="231"/>
      <c r="P241" s="231"/>
      <c r="Q241" s="231"/>
      <c r="R241" s="231"/>
      <c r="S241" s="231"/>
      <c r="T241" s="231"/>
      <c r="U241" s="231"/>
      <c r="V241" s="231"/>
    </row>
    <row r="242" spans="1:22" x14ac:dyDescent="0.25">
      <c r="A242" s="231"/>
      <c r="B242" s="231"/>
      <c r="C242" s="231"/>
      <c r="D242" s="231"/>
      <c r="E242" s="231"/>
      <c r="F242" s="231"/>
      <c r="G242" s="231"/>
      <c r="H242" s="231"/>
      <c r="I242" s="231"/>
      <c r="J242" s="231"/>
      <c r="K242" s="231"/>
      <c r="L242" s="231"/>
      <c r="M242" s="231"/>
      <c r="N242" s="231"/>
      <c r="O242" s="231"/>
      <c r="P242" s="231"/>
      <c r="Q242" s="231"/>
      <c r="R242" s="231"/>
      <c r="S242" s="231"/>
      <c r="T242" s="231"/>
      <c r="U242" s="231"/>
      <c r="V242" s="231"/>
    </row>
    <row r="243" spans="1:22" x14ac:dyDescent="0.25">
      <c r="A243" s="231"/>
      <c r="B243" s="231"/>
      <c r="C243" s="231"/>
      <c r="D243" s="231"/>
      <c r="E243" s="231"/>
      <c r="F243" s="231"/>
      <c r="G243" s="231"/>
      <c r="H243" s="231"/>
      <c r="I243" s="231"/>
      <c r="J243" s="231"/>
      <c r="K243" s="231"/>
      <c r="L243" s="231"/>
      <c r="M243" s="231"/>
      <c r="N243" s="231"/>
      <c r="O243" s="231"/>
      <c r="P243" s="231"/>
      <c r="Q243" s="231"/>
      <c r="R243" s="231"/>
      <c r="S243" s="231"/>
      <c r="T243" s="231"/>
      <c r="U243" s="231"/>
      <c r="V243" s="231"/>
    </row>
    <row r="244" spans="1:22" x14ac:dyDescent="0.25">
      <c r="A244" s="231"/>
      <c r="B244" s="231"/>
      <c r="C244" s="231"/>
      <c r="D244" s="231"/>
      <c r="E244" s="231"/>
      <c r="F244" s="231"/>
      <c r="G244" s="231"/>
      <c r="H244" s="231"/>
      <c r="I244" s="231"/>
      <c r="J244" s="231"/>
      <c r="K244" s="231"/>
      <c r="L244" s="231"/>
      <c r="M244" s="231"/>
      <c r="N244" s="231"/>
      <c r="O244" s="231"/>
      <c r="P244" s="231"/>
      <c r="Q244" s="231"/>
      <c r="R244" s="231"/>
      <c r="S244" s="231"/>
      <c r="T244" s="231"/>
      <c r="U244" s="231"/>
      <c r="V244" s="231"/>
    </row>
    <row r="245" spans="1:22" x14ac:dyDescent="0.25">
      <c r="A245" s="231"/>
      <c r="B245" s="231"/>
      <c r="C245" s="231"/>
      <c r="D245" s="231"/>
      <c r="E245" s="231"/>
      <c r="F245" s="231"/>
      <c r="G245" s="231"/>
      <c r="H245" s="231"/>
      <c r="I245" s="231"/>
      <c r="J245" s="231"/>
      <c r="K245" s="231"/>
      <c r="L245" s="231"/>
      <c r="M245" s="231"/>
      <c r="N245" s="231"/>
      <c r="O245" s="231"/>
      <c r="P245" s="231"/>
      <c r="Q245" s="231"/>
      <c r="R245" s="231"/>
      <c r="S245" s="231"/>
      <c r="T245" s="231"/>
      <c r="U245" s="231"/>
      <c r="V245" s="231"/>
    </row>
    <row r="246" spans="1:22" x14ac:dyDescent="0.25">
      <c r="A246" s="231"/>
      <c r="B246" s="231"/>
      <c r="C246" s="231"/>
      <c r="D246" s="231"/>
      <c r="E246" s="231"/>
      <c r="F246" s="231"/>
      <c r="G246" s="231"/>
      <c r="H246" s="231"/>
      <c r="I246" s="231"/>
      <c r="J246" s="231"/>
      <c r="K246" s="231"/>
      <c r="L246" s="231"/>
      <c r="M246" s="231"/>
      <c r="N246" s="231"/>
      <c r="O246" s="231"/>
      <c r="P246" s="231"/>
      <c r="Q246" s="231"/>
      <c r="R246" s="231"/>
      <c r="S246" s="231"/>
      <c r="T246" s="231"/>
      <c r="U246" s="231"/>
      <c r="V246" s="231"/>
    </row>
    <row r="247" spans="1:22" x14ac:dyDescent="0.25">
      <c r="A247" s="231"/>
      <c r="B247" s="231"/>
      <c r="C247" s="231"/>
      <c r="D247" s="231"/>
      <c r="E247" s="231"/>
      <c r="F247" s="231"/>
      <c r="G247" s="231"/>
      <c r="H247" s="231"/>
      <c r="I247" s="231"/>
      <c r="J247" s="231"/>
      <c r="K247" s="231"/>
      <c r="L247" s="231"/>
      <c r="M247" s="231"/>
      <c r="N247" s="231"/>
      <c r="O247" s="231"/>
      <c r="P247" s="231"/>
      <c r="Q247" s="231"/>
      <c r="R247" s="231"/>
      <c r="S247" s="231"/>
      <c r="T247" s="231"/>
      <c r="U247" s="231"/>
      <c r="V247" s="231"/>
    </row>
    <row r="248" spans="1:22" x14ac:dyDescent="0.25">
      <c r="A248" s="231"/>
      <c r="B248" s="231"/>
      <c r="C248" s="231"/>
      <c r="D248" s="231"/>
      <c r="E248" s="231"/>
      <c r="F248" s="231"/>
      <c r="G248" s="231"/>
      <c r="H248" s="231"/>
      <c r="I248" s="231"/>
      <c r="J248" s="231"/>
      <c r="K248" s="231"/>
      <c r="L248" s="231"/>
      <c r="M248" s="231"/>
      <c r="N248" s="231"/>
      <c r="O248" s="231"/>
      <c r="P248" s="231"/>
      <c r="Q248" s="231"/>
      <c r="R248" s="231"/>
      <c r="S248" s="231"/>
      <c r="T248" s="231"/>
      <c r="U248" s="231"/>
      <c r="V248" s="231"/>
    </row>
    <row r="249" spans="1:22" x14ac:dyDescent="0.25">
      <c r="A249" s="231"/>
      <c r="B249" s="231"/>
      <c r="C249" s="231"/>
      <c r="D249" s="231"/>
      <c r="E249" s="231"/>
      <c r="F249" s="231"/>
      <c r="G249" s="231"/>
      <c r="H249" s="231"/>
      <c r="I249" s="231"/>
      <c r="J249" s="231"/>
      <c r="K249" s="231"/>
      <c r="L249" s="231"/>
      <c r="M249" s="231"/>
      <c r="N249" s="231"/>
      <c r="O249" s="231"/>
      <c r="P249" s="231"/>
      <c r="Q249" s="231"/>
      <c r="R249" s="231"/>
      <c r="S249" s="231"/>
      <c r="T249" s="231"/>
      <c r="U249" s="231"/>
      <c r="V249" s="231"/>
    </row>
    <row r="250" spans="1:22" x14ac:dyDescent="0.25">
      <c r="A250" s="231"/>
      <c r="B250" s="231"/>
      <c r="C250" s="231"/>
      <c r="D250" s="231"/>
      <c r="E250" s="231"/>
      <c r="F250" s="231"/>
      <c r="G250" s="231"/>
      <c r="H250" s="231"/>
      <c r="I250" s="231"/>
      <c r="J250" s="231"/>
      <c r="K250" s="231"/>
      <c r="L250" s="231"/>
      <c r="M250" s="231"/>
      <c r="N250" s="231"/>
      <c r="O250" s="231"/>
      <c r="P250" s="231"/>
      <c r="Q250" s="231"/>
      <c r="R250" s="231"/>
      <c r="S250" s="231"/>
      <c r="T250" s="231"/>
      <c r="U250" s="231"/>
      <c r="V250" s="231"/>
    </row>
    <row r="251" spans="1:22" x14ac:dyDescent="0.25">
      <c r="A251" s="231"/>
      <c r="B251" s="231"/>
      <c r="C251" s="231"/>
      <c r="D251" s="231"/>
      <c r="E251" s="231"/>
      <c r="F251" s="231"/>
      <c r="G251" s="231"/>
      <c r="H251" s="231"/>
      <c r="I251" s="231"/>
      <c r="J251" s="231"/>
      <c r="K251" s="231"/>
      <c r="L251" s="231"/>
      <c r="M251" s="231"/>
      <c r="N251" s="231"/>
      <c r="O251" s="231"/>
      <c r="P251" s="231"/>
      <c r="Q251" s="231"/>
      <c r="R251" s="231"/>
      <c r="S251" s="231"/>
      <c r="T251" s="231"/>
      <c r="U251" s="231"/>
      <c r="V251" s="231"/>
    </row>
    <row r="252" spans="1:22" x14ac:dyDescent="0.25">
      <c r="A252" s="231"/>
      <c r="B252" s="231"/>
      <c r="C252" s="231"/>
      <c r="D252" s="231"/>
      <c r="E252" s="231"/>
      <c r="F252" s="231"/>
      <c r="G252" s="231"/>
      <c r="H252" s="231"/>
      <c r="I252" s="231"/>
      <c r="J252" s="231"/>
      <c r="K252" s="231"/>
      <c r="L252" s="231"/>
      <c r="M252" s="231"/>
      <c r="N252" s="231"/>
      <c r="O252" s="231"/>
      <c r="P252" s="231"/>
      <c r="Q252" s="231"/>
      <c r="R252" s="231"/>
      <c r="S252" s="231"/>
      <c r="T252" s="231"/>
      <c r="U252" s="231"/>
      <c r="V252" s="231"/>
    </row>
    <row r="253" spans="1:22" x14ac:dyDescent="0.25">
      <c r="A253" s="231"/>
      <c r="B253" s="231"/>
      <c r="C253" s="231"/>
      <c r="D253" s="231"/>
      <c r="E253" s="231"/>
      <c r="F253" s="231"/>
      <c r="G253" s="231"/>
      <c r="H253" s="231"/>
      <c r="I253" s="231"/>
      <c r="J253" s="231"/>
      <c r="K253" s="231"/>
      <c r="L253" s="231"/>
      <c r="M253" s="231"/>
      <c r="N253" s="231"/>
      <c r="O253" s="231"/>
      <c r="P253" s="231"/>
      <c r="Q253" s="231"/>
      <c r="R253" s="231"/>
      <c r="S253" s="231"/>
      <c r="T253" s="231"/>
      <c r="U253" s="231"/>
      <c r="V253" s="231"/>
    </row>
    <row r="254" spans="1:22" x14ac:dyDescent="0.25">
      <c r="A254" s="231"/>
      <c r="B254" s="231"/>
      <c r="C254" s="231"/>
      <c r="D254" s="231"/>
      <c r="E254" s="231"/>
      <c r="F254" s="231"/>
      <c r="G254" s="231"/>
      <c r="H254" s="231"/>
      <c r="I254" s="231"/>
      <c r="J254" s="231"/>
      <c r="K254" s="231"/>
      <c r="L254" s="231"/>
      <c r="M254" s="231"/>
      <c r="N254" s="231"/>
      <c r="O254" s="231"/>
      <c r="P254" s="231"/>
      <c r="Q254" s="231"/>
      <c r="R254" s="231"/>
      <c r="S254" s="231"/>
      <c r="T254" s="231"/>
      <c r="U254" s="231"/>
      <c r="V254" s="231"/>
    </row>
    <row r="255" spans="1:22" x14ac:dyDescent="0.25">
      <c r="A255" s="231"/>
      <c r="B255" s="231"/>
      <c r="C255" s="231"/>
      <c r="D255" s="231"/>
      <c r="E255" s="231"/>
      <c r="F255" s="231"/>
      <c r="G255" s="231"/>
      <c r="H255" s="231"/>
      <c r="I255" s="231"/>
      <c r="J255" s="231"/>
      <c r="K255" s="231"/>
      <c r="L255" s="231"/>
      <c r="M255" s="231"/>
      <c r="N255" s="231"/>
      <c r="O255" s="231"/>
      <c r="P255" s="231"/>
      <c r="Q255" s="231"/>
      <c r="R255" s="231"/>
      <c r="S255" s="231"/>
      <c r="T255" s="231"/>
      <c r="U255" s="231"/>
      <c r="V255" s="231"/>
    </row>
    <row r="256" spans="1:22" x14ac:dyDescent="0.25">
      <c r="A256" s="231"/>
      <c r="B256" s="231"/>
      <c r="C256" s="231"/>
      <c r="D256" s="231"/>
      <c r="E256" s="231"/>
      <c r="F256" s="231"/>
      <c r="G256" s="231"/>
      <c r="H256" s="231"/>
      <c r="I256" s="231"/>
      <c r="J256" s="231"/>
      <c r="K256" s="231"/>
      <c r="L256" s="231"/>
      <c r="M256" s="231"/>
      <c r="N256" s="231"/>
      <c r="O256" s="231"/>
      <c r="P256" s="231"/>
      <c r="Q256" s="231"/>
      <c r="R256" s="231"/>
      <c r="S256" s="231"/>
      <c r="T256" s="231"/>
      <c r="U256" s="231"/>
      <c r="V256" s="231"/>
    </row>
    <row r="257" spans="1:22" x14ac:dyDescent="0.25">
      <c r="A257" s="231"/>
      <c r="B257" s="231"/>
      <c r="C257" s="231"/>
      <c r="D257" s="231"/>
      <c r="E257" s="231"/>
      <c r="F257" s="231"/>
      <c r="G257" s="231"/>
      <c r="H257" s="231"/>
      <c r="I257" s="231"/>
      <c r="J257" s="231"/>
      <c r="K257" s="231"/>
      <c r="L257" s="231"/>
      <c r="M257" s="231"/>
      <c r="N257" s="231"/>
      <c r="O257" s="231"/>
      <c r="P257" s="231"/>
      <c r="Q257" s="231"/>
      <c r="R257" s="231"/>
      <c r="S257" s="231"/>
      <c r="T257" s="231"/>
      <c r="U257" s="231"/>
      <c r="V257" s="231"/>
    </row>
    <row r="258" spans="1:22" x14ac:dyDescent="0.25">
      <c r="A258" s="231"/>
      <c r="B258" s="231"/>
      <c r="C258" s="231"/>
      <c r="D258" s="231"/>
      <c r="E258" s="231"/>
      <c r="F258" s="231"/>
      <c r="G258" s="231"/>
      <c r="H258" s="231"/>
      <c r="I258" s="231"/>
      <c r="J258" s="231"/>
      <c r="K258" s="231"/>
      <c r="L258" s="231"/>
      <c r="M258" s="231"/>
      <c r="N258" s="231"/>
      <c r="O258" s="231"/>
      <c r="P258" s="231"/>
      <c r="Q258" s="231"/>
      <c r="R258" s="231"/>
      <c r="S258" s="231"/>
      <c r="T258" s="231"/>
      <c r="U258" s="231"/>
      <c r="V258" s="231"/>
    </row>
    <row r="259" spans="1:22" x14ac:dyDescent="0.25">
      <c r="A259" s="231"/>
      <c r="B259" s="231"/>
      <c r="C259" s="231"/>
      <c r="D259" s="231"/>
      <c r="E259" s="231"/>
      <c r="F259" s="231"/>
      <c r="G259" s="231"/>
      <c r="H259" s="231"/>
      <c r="I259" s="231"/>
      <c r="J259" s="231"/>
      <c r="K259" s="231"/>
      <c r="L259" s="231"/>
      <c r="M259" s="231"/>
      <c r="N259" s="231"/>
      <c r="O259" s="231"/>
      <c r="P259" s="231"/>
      <c r="Q259" s="231"/>
      <c r="R259" s="231"/>
      <c r="S259" s="231"/>
      <c r="T259" s="231"/>
      <c r="U259" s="231"/>
      <c r="V259" s="231"/>
    </row>
    <row r="260" spans="1:22" x14ac:dyDescent="0.25">
      <c r="A260" s="231"/>
      <c r="B260" s="231"/>
      <c r="C260" s="231"/>
      <c r="D260" s="231"/>
      <c r="E260" s="231"/>
      <c r="F260" s="231"/>
      <c r="G260" s="231"/>
      <c r="H260" s="231"/>
      <c r="I260" s="231"/>
      <c r="J260" s="231"/>
      <c r="K260" s="231"/>
      <c r="L260" s="231"/>
      <c r="M260" s="231"/>
      <c r="N260" s="231"/>
      <c r="O260" s="231"/>
      <c r="P260" s="231"/>
      <c r="Q260" s="231"/>
      <c r="R260" s="231"/>
      <c r="S260" s="231"/>
      <c r="T260" s="231"/>
      <c r="U260" s="231"/>
      <c r="V260" s="231"/>
    </row>
    <row r="261" spans="1:22" x14ac:dyDescent="0.25">
      <c r="A261" s="231"/>
      <c r="B261" s="231"/>
      <c r="C261" s="231"/>
      <c r="D261" s="231"/>
      <c r="E261" s="231"/>
      <c r="F261" s="231"/>
      <c r="G261" s="231"/>
      <c r="H261" s="231"/>
      <c r="I261" s="231"/>
      <c r="J261" s="231"/>
      <c r="K261" s="231"/>
      <c r="L261" s="231"/>
      <c r="M261" s="231"/>
      <c r="N261" s="231"/>
      <c r="O261" s="231"/>
      <c r="P261" s="231"/>
      <c r="Q261" s="231"/>
      <c r="R261" s="231"/>
      <c r="S261" s="231"/>
      <c r="T261" s="231"/>
      <c r="U261" s="231"/>
      <c r="V261" s="231"/>
    </row>
    <row r="262" spans="1:22" x14ac:dyDescent="0.25">
      <c r="A262" s="231"/>
      <c r="B262" s="231"/>
      <c r="C262" s="231"/>
      <c r="D262" s="231"/>
      <c r="E262" s="231"/>
      <c r="F262" s="231"/>
      <c r="G262" s="231"/>
      <c r="H262" s="231"/>
      <c r="I262" s="231"/>
      <c r="J262" s="231"/>
      <c r="K262" s="231"/>
      <c r="L262" s="231"/>
      <c r="M262" s="231"/>
      <c r="N262" s="231"/>
      <c r="O262" s="231"/>
      <c r="P262" s="231"/>
      <c r="Q262" s="231"/>
      <c r="R262" s="231"/>
      <c r="S262" s="231"/>
      <c r="T262" s="231"/>
      <c r="U262" s="231"/>
      <c r="V262" s="231"/>
    </row>
    <row r="263" spans="1:22" x14ac:dyDescent="0.25">
      <c r="A263" s="231"/>
      <c r="B263" s="231"/>
      <c r="C263" s="231"/>
      <c r="D263" s="231"/>
      <c r="E263" s="231"/>
      <c r="F263" s="231"/>
      <c r="G263" s="231"/>
      <c r="H263" s="231"/>
      <c r="I263" s="231"/>
      <c r="J263" s="231"/>
      <c r="K263" s="231"/>
      <c r="L263" s="231"/>
      <c r="M263" s="231"/>
      <c r="N263" s="231"/>
      <c r="O263" s="231"/>
      <c r="P263" s="231"/>
      <c r="Q263" s="231"/>
      <c r="R263" s="231"/>
      <c r="S263" s="231"/>
      <c r="T263" s="231"/>
      <c r="U263" s="231"/>
      <c r="V263" s="231"/>
    </row>
    <row r="264" spans="1:22" x14ac:dyDescent="0.25">
      <c r="A264" s="231"/>
      <c r="B264" s="231"/>
      <c r="C264" s="231"/>
      <c r="D264" s="231"/>
      <c r="E264" s="231"/>
      <c r="F264" s="231"/>
      <c r="G264" s="231"/>
      <c r="H264" s="231"/>
      <c r="I264" s="231"/>
      <c r="J264" s="231"/>
      <c r="K264" s="231"/>
      <c r="L264" s="231"/>
      <c r="M264" s="231"/>
      <c r="N264" s="231"/>
      <c r="O264" s="231"/>
      <c r="P264" s="231"/>
      <c r="Q264" s="231"/>
      <c r="R264" s="231"/>
      <c r="S264" s="231"/>
      <c r="T264" s="231"/>
      <c r="U264" s="231"/>
      <c r="V264" s="231"/>
    </row>
    <row r="265" spans="1:22" x14ac:dyDescent="0.25">
      <c r="A265" s="231"/>
      <c r="B265" s="231"/>
      <c r="C265" s="231"/>
      <c r="D265" s="231"/>
      <c r="E265" s="231"/>
      <c r="F265" s="231"/>
      <c r="G265" s="231"/>
      <c r="H265" s="231"/>
      <c r="I265" s="231"/>
      <c r="J265" s="231"/>
      <c r="K265" s="231"/>
      <c r="L265" s="231"/>
      <c r="M265" s="231"/>
      <c r="N265" s="231"/>
      <c r="O265" s="231"/>
      <c r="P265" s="231"/>
      <c r="Q265" s="231"/>
      <c r="R265" s="231"/>
      <c r="S265" s="231"/>
      <c r="T265" s="231"/>
      <c r="U265" s="231"/>
      <c r="V265" s="231"/>
    </row>
    <row r="266" spans="1:22" x14ac:dyDescent="0.25">
      <c r="A266" s="231"/>
      <c r="B266" s="231"/>
      <c r="C266" s="231"/>
      <c r="D266" s="231"/>
      <c r="E266" s="231"/>
      <c r="F266" s="231"/>
      <c r="G266" s="231"/>
      <c r="H266" s="231"/>
      <c r="I266" s="231"/>
      <c r="J266" s="231"/>
      <c r="K266" s="231"/>
      <c r="L266" s="231"/>
      <c r="M266" s="231"/>
      <c r="N266" s="231"/>
      <c r="O266" s="231"/>
      <c r="P266" s="231"/>
      <c r="Q266" s="231"/>
      <c r="R266" s="231"/>
      <c r="S266" s="231"/>
      <c r="T266" s="231"/>
      <c r="U266" s="231"/>
      <c r="V266" s="231"/>
    </row>
    <row r="267" spans="1:22" x14ac:dyDescent="0.25">
      <c r="A267" s="231"/>
      <c r="B267" s="231"/>
      <c r="C267" s="231"/>
      <c r="D267" s="231"/>
      <c r="E267" s="231"/>
      <c r="F267" s="231"/>
      <c r="G267" s="231"/>
      <c r="H267" s="231"/>
      <c r="I267" s="231"/>
      <c r="J267" s="231"/>
      <c r="K267" s="231"/>
      <c r="L267" s="231"/>
      <c r="M267" s="231"/>
      <c r="N267" s="231"/>
      <c r="O267" s="231"/>
      <c r="P267" s="231"/>
      <c r="Q267" s="231"/>
      <c r="R267" s="231"/>
      <c r="S267" s="231"/>
      <c r="T267" s="231"/>
      <c r="U267" s="231"/>
      <c r="V267" s="231"/>
    </row>
    <row r="268" spans="1:22" x14ac:dyDescent="0.25">
      <c r="A268" s="231"/>
      <c r="B268" s="231"/>
      <c r="C268" s="231"/>
      <c r="D268" s="231"/>
      <c r="E268" s="231"/>
      <c r="F268" s="231"/>
      <c r="G268" s="231"/>
      <c r="H268" s="231"/>
      <c r="I268" s="231"/>
      <c r="J268" s="231"/>
      <c r="K268" s="231"/>
      <c r="L268" s="231"/>
      <c r="M268" s="231"/>
      <c r="N268" s="231"/>
      <c r="O268" s="231"/>
      <c r="P268" s="231"/>
      <c r="Q268" s="231"/>
      <c r="R268" s="231"/>
      <c r="S268" s="231"/>
      <c r="T268" s="231"/>
      <c r="U268" s="231"/>
      <c r="V268" s="231"/>
    </row>
    <row r="269" spans="1:22" x14ac:dyDescent="0.25">
      <c r="A269" s="231"/>
      <c r="B269" s="231"/>
      <c r="C269" s="231"/>
      <c r="D269" s="231"/>
      <c r="E269" s="231"/>
      <c r="F269" s="231"/>
      <c r="G269" s="231"/>
      <c r="H269" s="231"/>
      <c r="I269" s="231"/>
      <c r="J269" s="231"/>
      <c r="K269" s="231"/>
      <c r="L269" s="231"/>
      <c r="M269" s="231"/>
      <c r="N269" s="231"/>
      <c r="O269" s="231"/>
      <c r="P269" s="231"/>
      <c r="Q269" s="231"/>
      <c r="R269" s="231"/>
      <c r="S269" s="231"/>
      <c r="T269" s="231"/>
      <c r="U269" s="231"/>
      <c r="V269" s="231"/>
    </row>
    <row r="270" spans="1:22" x14ac:dyDescent="0.25">
      <c r="A270" s="231"/>
      <c r="B270" s="231"/>
      <c r="C270" s="231"/>
      <c r="D270" s="231"/>
      <c r="E270" s="231"/>
      <c r="F270" s="231"/>
      <c r="G270" s="231"/>
      <c r="H270" s="231"/>
      <c r="I270" s="231"/>
      <c r="J270" s="231"/>
      <c r="K270" s="231"/>
      <c r="L270" s="231"/>
      <c r="M270" s="231"/>
      <c r="N270" s="231"/>
      <c r="O270" s="231"/>
      <c r="P270" s="231"/>
      <c r="Q270" s="231"/>
      <c r="R270" s="231"/>
      <c r="S270" s="231"/>
      <c r="T270" s="231"/>
      <c r="U270" s="231"/>
      <c r="V270" s="231"/>
    </row>
    <row r="271" spans="1:22" x14ac:dyDescent="0.25">
      <c r="A271" s="231"/>
      <c r="B271" s="231"/>
      <c r="C271" s="231"/>
      <c r="D271" s="231"/>
      <c r="E271" s="231"/>
      <c r="F271" s="231"/>
      <c r="G271" s="231"/>
      <c r="H271" s="231"/>
      <c r="I271" s="231"/>
      <c r="J271" s="231"/>
      <c r="K271" s="231"/>
      <c r="L271" s="231"/>
      <c r="M271" s="231"/>
      <c r="N271" s="231"/>
      <c r="O271" s="231"/>
      <c r="P271" s="231"/>
      <c r="Q271" s="231"/>
      <c r="R271" s="231"/>
      <c r="S271" s="231"/>
      <c r="T271" s="231"/>
      <c r="U271" s="231"/>
      <c r="V271" s="231"/>
    </row>
    <row r="272" spans="1:22" x14ac:dyDescent="0.25">
      <c r="A272" s="231"/>
      <c r="B272" s="231"/>
      <c r="C272" s="231"/>
      <c r="D272" s="231"/>
      <c r="E272" s="231"/>
      <c r="F272" s="231"/>
      <c r="G272" s="231"/>
      <c r="H272" s="231"/>
      <c r="I272" s="231"/>
      <c r="J272" s="231"/>
      <c r="K272" s="231"/>
      <c r="L272" s="231"/>
      <c r="M272" s="231"/>
      <c r="N272" s="231"/>
      <c r="O272" s="231"/>
      <c r="P272" s="231"/>
      <c r="Q272" s="231"/>
      <c r="R272" s="231"/>
      <c r="S272" s="231"/>
      <c r="T272" s="231"/>
      <c r="U272" s="231"/>
      <c r="V272" s="231"/>
    </row>
    <row r="273" spans="1:22" x14ac:dyDescent="0.25">
      <c r="A273" s="231"/>
      <c r="B273" s="231"/>
      <c r="C273" s="231"/>
      <c r="D273" s="231"/>
      <c r="E273" s="231"/>
      <c r="F273" s="231"/>
      <c r="G273" s="231"/>
      <c r="H273" s="231"/>
      <c r="I273" s="231"/>
      <c r="J273" s="231"/>
      <c r="K273" s="231"/>
      <c r="L273" s="231"/>
      <c r="M273" s="231"/>
      <c r="N273" s="231"/>
      <c r="O273" s="231"/>
      <c r="P273" s="231"/>
      <c r="Q273" s="231"/>
      <c r="R273" s="231"/>
      <c r="S273" s="231"/>
      <c r="T273" s="231"/>
      <c r="U273" s="231"/>
      <c r="V273" s="231"/>
    </row>
    <row r="274" spans="1:22" x14ac:dyDescent="0.25">
      <c r="A274" s="231"/>
      <c r="B274" s="231"/>
      <c r="C274" s="231"/>
      <c r="D274" s="231"/>
      <c r="E274" s="231"/>
      <c r="F274" s="231"/>
      <c r="G274" s="231"/>
      <c r="H274" s="231"/>
      <c r="I274" s="231"/>
      <c r="J274" s="231"/>
      <c r="K274" s="231"/>
      <c r="L274" s="231"/>
      <c r="M274" s="231"/>
      <c r="N274" s="231"/>
      <c r="O274" s="231"/>
      <c r="P274" s="231"/>
      <c r="Q274" s="231"/>
      <c r="R274" s="231"/>
      <c r="S274" s="231"/>
      <c r="T274" s="231"/>
      <c r="U274" s="231"/>
      <c r="V274" s="231"/>
    </row>
    <row r="275" spans="1:22" x14ac:dyDescent="0.25">
      <c r="A275" s="231"/>
      <c r="B275" s="231"/>
      <c r="C275" s="231"/>
      <c r="D275" s="231"/>
      <c r="E275" s="231"/>
      <c r="F275" s="231"/>
      <c r="G275" s="231"/>
      <c r="H275" s="231"/>
      <c r="I275" s="231"/>
      <c r="J275" s="231"/>
      <c r="K275" s="231"/>
      <c r="L275" s="231"/>
      <c r="M275" s="231"/>
      <c r="N275" s="231"/>
      <c r="O275" s="231"/>
      <c r="P275" s="231"/>
      <c r="Q275" s="231"/>
      <c r="R275" s="231"/>
      <c r="S275" s="231"/>
      <c r="T275" s="231"/>
      <c r="U275" s="231"/>
      <c r="V275" s="231"/>
    </row>
    <row r="276" spans="1:22" x14ac:dyDescent="0.25">
      <c r="A276" s="231"/>
      <c r="B276" s="231"/>
      <c r="C276" s="231"/>
      <c r="D276" s="231"/>
      <c r="E276" s="231"/>
      <c r="F276" s="231"/>
      <c r="G276" s="231"/>
      <c r="H276" s="231"/>
      <c r="I276" s="231"/>
      <c r="J276" s="231"/>
      <c r="K276" s="231"/>
      <c r="L276" s="231"/>
      <c r="M276" s="231"/>
      <c r="N276" s="231"/>
      <c r="O276" s="231"/>
      <c r="P276" s="231"/>
      <c r="Q276" s="231"/>
      <c r="R276" s="231"/>
      <c r="S276" s="231"/>
      <c r="T276" s="231"/>
      <c r="U276" s="231"/>
      <c r="V276" s="231"/>
    </row>
    <row r="277" spans="1:22" x14ac:dyDescent="0.25">
      <c r="A277" s="231"/>
      <c r="B277" s="231"/>
      <c r="C277" s="231"/>
      <c r="D277" s="231"/>
      <c r="E277" s="231"/>
      <c r="F277" s="231"/>
      <c r="G277" s="231"/>
      <c r="H277" s="231"/>
      <c r="I277" s="231"/>
      <c r="J277" s="231"/>
      <c r="K277" s="231"/>
      <c r="L277" s="231"/>
      <c r="M277" s="231"/>
      <c r="N277" s="231"/>
      <c r="O277" s="231"/>
      <c r="P277" s="231"/>
      <c r="Q277" s="231"/>
      <c r="R277" s="231"/>
      <c r="S277" s="231"/>
      <c r="T277" s="231"/>
      <c r="U277" s="231"/>
      <c r="V277" s="231"/>
    </row>
    <row r="278" spans="1:22" x14ac:dyDescent="0.25">
      <c r="A278" s="231"/>
      <c r="B278" s="231"/>
      <c r="C278" s="231"/>
      <c r="D278" s="231"/>
      <c r="E278" s="231"/>
      <c r="F278" s="231"/>
      <c r="G278" s="231"/>
      <c r="H278" s="231"/>
      <c r="I278" s="231"/>
      <c r="J278" s="231"/>
      <c r="K278" s="231"/>
      <c r="L278" s="231"/>
      <c r="M278" s="231"/>
      <c r="N278" s="231"/>
      <c r="O278" s="231"/>
      <c r="P278" s="231"/>
      <c r="Q278" s="231"/>
      <c r="R278" s="231"/>
      <c r="S278" s="231"/>
      <c r="T278" s="231"/>
      <c r="U278" s="231"/>
      <c r="V278" s="231"/>
    </row>
    <row r="279" spans="1:22" x14ac:dyDescent="0.25">
      <c r="A279" s="231"/>
      <c r="B279" s="231"/>
      <c r="C279" s="231"/>
      <c r="D279" s="231"/>
      <c r="E279" s="231"/>
      <c r="F279" s="231"/>
      <c r="G279" s="231"/>
      <c r="H279" s="231"/>
      <c r="I279" s="231"/>
      <c r="J279" s="231"/>
      <c r="K279" s="231"/>
      <c r="L279" s="231"/>
      <c r="M279" s="231"/>
      <c r="N279" s="231"/>
      <c r="O279" s="231"/>
      <c r="P279" s="231"/>
      <c r="Q279" s="231"/>
      <c r="R279" s="231"/>
      <c r="S279" s="231"/>
      <c r="T279" s="231"/>
      <c r="U279" s="231"/>
      <c r="V279" s="231"/>
    </row>
    <row r="280" spans="1:22" x14ac:dyDescent="0.25">
      <c r="A280" s="231"/>
      <c r="B280" s="231"/>
      <c r="C280" s="231"/>
      <c r="D280" s="231"/>
      <c r="E280" s="231"/>
      <c r="F280" s="231"/>
      <c r="G280" s="231"/>
      <c r="H280" s="231"/>
      <c r="I280" s="231"/>
      <c r="J280" s="231"/>
      <c r="K280" s="231"/>
      <c r="L280" s="231"/>
      <c r="M280" s="231"/>
      <c r="N280" s="231"/>
      <c r="O280" s="231"/>
      <c r="P280" s="231"/>
      <c r="Q280" s="231"/>
      <c r="R280" s="231"/>
      <c r="S280" s="231"/>
      <c r="T280" s="231"/>
      <c r="U280" s="231"/>
      <c r="V280" s="231"/>
    </row>
    <row r="281" spans="1:22" x14ac:dyDescent="0.25">
      <c r="A281" s="231"/>
      <c r="B281" s="231"/>
      <c r="C281" s="231"/>
      <c r="D281" s="231"/>
      <c r="E281" s="231"/>
      <c r="F281" s="231"/>
      <c r="G281" s="231"/>
      <c r="H281" s="231"/>
      <c r="I281" s="231"/>
      <c r="J281" s="231"/>
      <c r="K281" s="231"/>
      <c r="L281" s="231"/>
      <c r="M281" s="231"/>
      <c r="N281" s="231"/>
      <c r="O281" s="231"/>
      <c r="P281" s="231"/>
      <c r="Q281" s="231"/>
      <c r="R281" s="231"/>
      <c r="S281" s="231"/>
      <c r="T281" s="231"/>
      <c r="U281" s="231"/>
      <c r="V281" s="231"/>
    </row>
    <row r="282" spans="1:22" x14ac:dyDescent="0.25">
      <c r="A282" s="231"/>
      <c r="B282" s="231"/>
      <c r="C282" s="231"/>
      <c r="D282" s="231"/>
      <c r="E282" s="231"/>
      <c r="F282" s="231"/>
      <c r="G282" s="231"/>
      <c r="H282" s="231"/>
      <c r="I282" s="231"/>
      <c r="J282" s="231"/>
      <c r="K282" s="231"/>
      <c r="L282" s="231"/>
      <c r="M282" s="231"/>
      <c r="N282" s="231"/>
      <c r="O282" s="231"/>
      <c r="P282" s="231"/>
      <c r="Q282" s="231"/>
      <c r="R282" s="231"/>
      <c r="S282" s="231"/>
      <c r="T282" s="231"/>
      <c r="U282" s="231"/>
      <c r="V282" s="231"/>
    </row>
    <row r="283" spans="1:22" x14ac:dyDescent="0.25">
      <c r="A283" s="231"/>
      <c r="B283" s="231"/>
      <c r="C283" s="231"/>
      <c r="D283" s="231"/>
      <c r="E283" s="231"/>
      <c r="F283" s="231"/>
      <c r="G283" s="231"/>
      <c r="H283" s="231"/>
      <c r="I283" s="231"/>
      <c r="J283" s="231"/>
      <c r="K283" s="231"/>
      <c r="L283" s="231"/>
      <c r="M283" s="231"/>
      <c r="N283" s="231"/>
      <c r="O283" s="231"/>
      <c r="P283" s="231"/>
      <c r="Q283" s="231"/>
      <c r="R283" s="231"/>
      <c r="S283" s="231"/>
      <c r="T283" s="231"/>
      <c r="U283" s="231"/>
      <c r="V283" s="231"/>
    </row>
    <row r="284" spans="1:22" x14ac:dyDescent="0.25">
      <c r="A284" s="231"/>
      <c r="B284" s="231"/>
      <c r="C284" s="231"/>
      <c r="D284" s="231"/>
      <c r="E284" s="231"/>
      <c r="F284" s="231"/>
      <c r="G284" s="231"/>
      <c r="H284" s="231"/>
      <c r="I284" s="231"/>
      <c r="J284" s="231"/>
      <c r="K284" s="231"/>
      <c r="L284" s="231"/>
      <c r="M284" s="231"/>
      <c r="N284" s="231"/>
      <c r="O284" s="231"/>
      <c r="P284" s="231"/>
      <c r="Q284" s="231"/>
      <c r="R284" s="231"/>
      <c r="S284" s="231"/>
      <c r="T284" s="231"/>
      <c r="U284" s="231"/>
      <c r="V284" s="231"/>
    </row>
    <row r="285" spans="1:22" x14ac:dyDescent="0.25">
      <c r="A285" s="231"/>
      <c r="B285" s="231"/>
      <c r="C285" s="231"/>
      <c r="D285" s="231"/>
      <c r="E285" s="231"/>
      <c r="F285" s="231"/>
      <c r="G285" s="231"/>
      <c r="H285" s="231"/>
      <c r="I285" s="231"/>
      <c r="J285" s="231"/>
      <c r="K285" s="231"/>
      <c r="L285" s="231"/>
      <c r="M285" s="231"/>
      <c r="N285" s="231"/>
      <c r="O285" s="231"/>
      <c r="P285" s="231"/>
      <c r="Q285" s="231"/>
      <c r="R285" s="231"/>
      <c r="S285" s="231"/>
      <c r="T285" s="231"/>
      <c r="U285" s="231"/>
      <c r="V285" s="231"/>
    </row>
    <row r="286" spans="1:22" x14ac:dyDescent="0.25">
      <c r="A286" s="231"/>
      <c r="B286" s="231"/>
      <c r="C286" s="231"/>
      <c r="D286" s="231"/>
      <c r="E286" s="231"/>
      <c r="F286" s="231"/>
      <c r="G286" s="231"/>
      <c r="H286" s="231"/>
      <c r="I286" s="231"/>
      <c r="J286" s="231"/>
      <c r="K286" s="231"/>
      <c r="L286" s="231"/>
      <c r="M286" s="231"/>
      <c r="N286" s="231"/>
      <c r="O286" s="231"/>
      <c r="P286" s="231"/>
      <c r="Q286" s="231"/>
      <c r="R286" s="231"/>
      <c r="S286" s="231"/>
      <c r="T286" s="231"/>
      <c r="U286" s="231"/>
      <c r="V286" s="231"/>
    </row>
    <row r="287" spans="1:22" x14ac:dyDescent="0.25">
      <c r="A287" s="231"/>
      <c r="B287" s="231"/>
      <c r="C287" s="231"/>
      <c r="D287" s="231"/>
      <c r="E287" s="231"/>
      <c r="F287" s="231"/>
      <c r="G287" s="231"/>
      <c r="H287" s="231"/>
      <c r="I287" s="231"/>
      <c r="J287" s="231"/>
      <c r="K287" s="231"/>
      <c r="L287" s="231"/>
      <c r="M287" s="231"/>
      <c r="N287" s="231"/>
      <c r="O287" s="231"/>
      <c r="P287" s="231"/>
      <c r="Q287" s="231"/>
      <c r="R287" s="231"/>
      <c r="S287" s="231"/>
      <c r="T287" s="231"/>
      <c r="U287" s="231"/>
      <c r="V287" s="231"/>
    </row>
    <row r="288" spans="1:22" x14ac:dyDescent="0.25">
      <c r="A288" s="231"/>
      <c r="B288" s="231"/>
      <c r="C288" s="231"/>
      <c r="D288" s="231"/>
      <c r="E288" s="231"/>
      <c r="F288" s="231"/>
      <c r="G288" s="231"/>
      <c r="H288" s="231"/>
      <c r="I288" s="231"/>
      <c r="J288" s="231"/>
      <c r="K288" s="231"/>
      <c r="L288" s="231"/>
      <c r="M288" s="231"/>
      <c r="N288" s="231"/>
      <c r="O288" s="231"/>
      <c r="P288" s="231"/>
      <c r="Q288" s="231"/>
      <c r="R288" s="231"/>
      <c r="S288" s="231"/>
      <c r="T288" s="231"/>
      <c r="U288" s="231"/>
      <c r="V288" s="231"/>
    </row>
    <row r="289" spans="1:22" x14ac:dyDescent="0.25">
      <c r="A289" s="231"/>
      <c r="B289" s="231"/>
      <c r="C289" s="231"/>
      <c r="D289" s="231"/>
      <c r="E289" s="231"/>
      <c r="F289" s="231"/>
      <c r="G289" s="231"/>
      <c r="H289" s="231"/>
      <c r="I289" s="231"/>
      <c r="J289" s="231"/>
      <c r="K289" s="231"/>
      <c r="L289" s="231"/>
      <c r="M289" s="231"/>
      <c r="N289" s="231"/>
      <c r="O289" s="231"/>
      <c r="P289" s="231"/>
      <c r="Q289" s="231"/>
      <c r="R289" s="231"/>
      <c r="S289" s="231"/>
      <c r="T289" s="231"/>
      <c r="U289" s="231"/>
      <c r="V289" s="231"/>
    </row>
    <row r="290" spans="1:22" x14ac:dyDescent="0.25">
      <c r="A290" s="231"/>
      <c r="B290" s="231"/>
      <c r="C290" s="231"/>
      <c r="D290" s="231"/>
      <c r="E290" s="231"/>
      <c r="F290" s="231"/>
      <c r="G290" s="231"/>
      <c r="H290" s="231"/>
      <c r="I290" s="231"/>
      <c r="J290" s="231"/>
      <c r="K290" s="231"/>
      <c r="L290" s="231"/>
      <c r="M290" s="231"/>
      <c r="N290" s="231"/>
      <c r="O290" s="231"/>
      <c r="P290" s="231"/>
      <c r="Q290" s="231"/>
      <c r="R290" s="231"/>
      <c r="S290" s="231"/>
      <c r="T290" s="231"/>
      <c r="U290" s="231"/>
      <c r="V290" s="231"/>
    </row>
    <row r="291" spans="1:22" x14ac:dyDescent="0.25">
      <c r="A291" s="231"/>
      <c r="B291" s="231"/>
      <c r="C291" s="231"/>
      <c r="D291" s="231"/>
      <c r="E291" s="231"/>
      <c r="F291" s="231"/>
      <c r="G291" s="231"/>
      <c r="H291" s="231"/>
      <c r="I291" s="231"/>
      <c r="J291" s="231"/>
      <c r="K291" s="231"/>
      <c r="L291" s="231"/>
      <c r="M291" s="231"/>
      <c r="N291" s="231"/>
      <c r="O291" s="231"/>
      <c r="P291" s="231"/>
      <c r="Q291" s="231"/>
      <c r="R291" s="231"/>
      <c r="S291" s="231"/>
      <c r="T291" s="231"/>
      <c r="U291" s="231"/>
      <c r="V291" s="231"/>
    </row>
    <row r="292" spans="1:22" x14ac:dyDescent="0.25">
      <c r="A292" s="231"/>
      <c r="B292" s="231"/>
      <c r="C292" s="231"/>
      <c r="D292" s="231"/>
      <c r="E292" s="231"/>
      <c r="F292" s="231"/>
      <c r="G292" s="231"/>
      <c r="H292" s="231"/>
      <c r="I292" s="231"/>
      <c r="J292" s="231"/>
      <c r="K292" s="231"/>
      <c r="L292" s="231"/>
      <c r="M292" s="231"/>
      <c r="N292" s="231"/>
      <c r="O292" s="231"/>
      <c r="P292" s="231"/>
      <c r="Q292" s="231"/>
      <c r="R292" s="231"/>
      <c r="S292" s="231"/>
      <c r="T292" s="231"/>
      <c r="U292" s="231"/>
      <c r="V292" s="231"/>
    </row>
    <row r="293" spans="1:22" x14ac:dyDescent="0.25">
      <c r="A293" s="231"/>
      <c r="B293" s="231"/>
      <c r="C293" s="231"/>
      <c r="D293" s="231"/>
      <c r="E293" s="231"/>
      <c r="F293" s="231"/>
      <c r="G293" s="231"/>
      <c r="H293" s="231"/>
      <c r="I293" s="231"/>
      <c r="J293" s="231"/>
      <c r="K293" s="231"/>
      <c r="L293" s="231"/>
      <c r="M293" s="231"/>
      <c r="N293" s="231"/>
      <c r="O293" s="231"/>
      <c r="P293" s="231"/>
      <c r="Q293" s="231"/>
      <c r="R293" s="231"/>
      <c r="S293" s="231"/>
      <c r="T293" s="231"/>
      <c r="U293" s="231"/>
      <c r="V293" s="231"/>
    </row>
    <row r="294" spans="1:22" x14ac:dyDescent="0.25">
      <c r="A294" s="231"/>
      <c r="B294" s="231"/>
      <c r="C294" s="231"/>
      <c r="D294" s="231"/>
      <c r="E294" s="231"/>
      <c r="F294" s="231"/>
      <c r="G294" s="231"/>
      <c r="H294" s="231"/>
      <c r="I294" s="231"/>
      <c r="J294" s="231"/>
      <c r="K294" s="231"/>
      <c r="L294" s="231"/>
      <c r="M294" s="231"/>
      <c r="N294" s="231"/>
      <c r="O294" s="231"/>
      <c r="P294" s="231"/>
      <c r="Q294" s="231"/>
      <c r="R294" s="231"/>
      <c r="S294" s="231"/>
      <c r="T294" s="231"/>
      <c r="U294" s="231"/>
      <c r="V294" s="231"/>
    </row>
    <row r="295" spans="1:22" x14ac:dyDescent="0.25">
      <c r="A295" s="231"/>
      <c r="B295" s="231"/>
      <c r="C295" s="231"/>
      <c r="D295" s="231"/>
      <c r="E295" s="231"/>
      <c r="F295" s="231"/>
      <c r="G295" s="231"/>
      <c r="H295" s="231"/>
      <c r="I295" s="231"/>
      <c r="J295" s="231"/>
      <c r="K295" s="231"/>
      <c r="L295" s="231"/>
      <c r="M295" s="231"/>
      <c r="N295" s="231"/>
      <c r="O295" s="231"/>
      <c r="P295" s="231"/>
      <c r="Q295" s="231"/>
      <c r="R295" s="231"/>
      <c r="S295" s="231"/>
      <c r="T295" s="231"/>
      <c r="U295" s="231"/>
      <c r="V295" s="231"/>
    </row>
    <row r="296" spans="1:22" x14ac:dyDescent="0.25">
      <c r="A296" s="231"/>
      <c r="B296" s="231"/>
      <c r="C296" s="231"/>
      <c r="D296" s="231"/>
      <c r="E296" s="231"/>
      <c r="F296" s="231"/>
      <c r="G296" s="231"/>
      <c r="H296" s="231"/>
      <c r="I296" s="231"/>
      <c r="J296" s="231"/>
      <c r="K296" s="231"/>
      <c r="L296" s="231"/>
      <c r="M296" s="231"/>
      <c r="N296" s="231"/>
      <c r="O296" s="231"/>
      <c r="P296" s="231"/>
      <c r="Q296" s="231"/>
      <c r="R296" s="231"/>
      <c r="S296" s="231"/>
      <c r="T296" s="231"/>
      <c r="U296" s="231"/>
      <c r="V296" s="231"/>
    </row>
    <row r="297" spans="1:22" x14ac:dyDescent="0.25">
      <c r="A297" s="231"/>
      <c r="B297" s="231"/>
      <c r="C297" s="231"/>
      <c r="D297" s="231"/>
      <c r="E297" s="231"/>
      <c r="F297" s="231"/>
      <c r="G297" s="231"/>
      <c r="H297" s="231"/>
      <c r="I297" s="231"/>
      <c r="J297" s="231"/>
      <c r="K297" s="231"/>
      <c r="L297" s="231"/>
      <c r="M297" s="231"/>
      <c r="N297" s="231"/>
      <c r="O297" s="231"/>
      <c r="P297" s="231"/>
      <c r="Q297" s="231"/>
      <c r="R297" s="231"/>
      <c r="S297" s="231"/>
      <c r="T297" s="231"/>
      <c r="U297" s="231"/>
      <c r="V297" s="231"/>
    </row>
    <row r="298" spans="1:22" x14ac:dyDescent="0.25">
      <c r="A298" s="231"/>
      <c r="B298" s="231"/>
      <c r="C298" s="231"/>
      <c r="D298" s="231"/>
      <c r="E298" s="231"/>
      <c r="F298" s="231"/>
      <c r="G298" s="231"/>
      <c r="H298" s="231"/>
      <c r="I298" s="231"/>
      <c r="J298" s="231"/>
      <c r="K298" s="231"/>
      <c r="L298" s="231"/>
      <c r="M298" s="231"/>
      <c r="N298" s="231"/>
      <c r="O298" s="231"/>
      <c r="P298" s="231"/>
      <c r="Q298" s="231"/>
      <c r="R298" s="231"/>
      <c r="S298" s="231"/>
      <c r="T298" s="231"/>
      <c r="U298" s="231"/>
      <c r="V298" s="231"/>
    </row>
    <row r="299" spans="1:22" x14ac:dyDescent="0.25">
      <c r="A299" s="231"/>
      <c r="B299" s="231"/>
      <c r="C299" s="231"/>
      <c r="D299" s="231"/>
      <c r="E299" s="231"/>
      <c r="F299" s="231"/>
      <c r="G299" s="231"/>
      <c r="H299" s="231"/>
      <c r="I299" s="231"/>
      <c r="J299" s="231"/>
      <c r="K299" s="231"/>
      <c r="L299" s="231"/>
      <c r="M299" s="231"/>
      <c r="N299" s="231"/>
      <c r="O299" s="231"/>
      <c r="P299" s="231"/>
      <c r="Q299" s="231"/>
      <c r="R299" s="231"/>
      <c r="S299" s="231"/>
      <c r="T299" s="231"/>
      <c r="U299" s="231"/>
      <c r="V299" s="231"/>
    </row>
    <row r="300" spans="1:22" x14ac:dyDescent="0.25">
      <c r="A300" s="231"/>
      <c r="B300" s="231"/>
      <c r="C300" s="231"/>
      <c r="D300" s="231"/>
      <c r="E300" s="231"/>
      <c r="F300" s="231"/>
      <c r="G300" s="231"/>
      <c r="H300" s="231"/>
      <c r="I300" s="231"/>
      <c r="J300" s="231"/>
      <c r="K300" s="231"/>
      <c r="L300" s="231"/>
      <c r="M300" s="231"/>
      <c r="N300" s="231"/>
      <c r="O300" s="231"/>
      <c r="P300" s="231"/>
      <c r="Q300" s="231"/>
      <c r="R300" s="231"/>
      <c r="S300" s="231"/>
      <c r="T300" s="231"/>
      <c r="U300" s="231"/>
      <c r="V300" s="231"/>
    </row>
    <row r="301" spans="1:22" x14ac:dyDescent="0.25">
      <c r="A301" s="231"/>
      <c r="B301" s="231"/>
      <c r="C301" s="231"/>
      <c r="D301" s="231"/>
      <c r="E301" s="231"/>
      <c r="F301" s="231"/>
      <c r="G301" s="231"/>
      <c r="H301" s="231"/>
      <c r="I301" s="231"/>
      <c r="J301" s="231"/>
      <c r="K301" s="231"/>
      <c r="L301" s="231"/>
      <c r="M301" s="231"/>
      <c r="N301" s="231"/>
      <c r="O301" s="231"/>
      <c r="P301" s="231"/>
      <c r="Q301" s="231"/>
      <c r="R301" s="231"/>
      <c r="S301" s="231"/>
      <c r="T301" s="231"/>
      <c r="U301" s="231"/>
      <c r="V301" s="231"/>
    </row>
    <row r="302" spans="1:22" x14ac:dyDescent="0.25">
      <c r="A302" s="231"/>
      <c r="B302" s="231"/>
      <c r="C302" s="231"/>
      <c r="D302" s="231"/>
      <c r="E302" s="231"/>
      <c r="F302" s="231"/>
      <c r="G302" s="231"/>
      <c r="H302" s="231"/>
      <c r="I302" s="231"/>
      <c r="J302" s="231"/>
      <c r="K302" s="231"/>
      <c r="L302" s="231"/>
      <c r="M302" s="231"/>
      <c r="N302" s="231"/>
      <c r="O302" s="231"/>
      <c r="P302" s="231"/>
      <c r="Q302" s="231"/>
      <c r="R302" s="231"/>
      <c r="S302" s="231"/>
      <c r="T302" s="231"/>
      <c r="U302" s="231"/>
      <c r="V302" s="231"/>
    </row>
    <row r="303" spans="1:22" x14ac:dyDescent="0.25">
      <c r="A303" s="231"/>
      <c r="B303" s="231"/>
      <c r="C303" s="231"/>
      <c r="D303" s="231"/>
      <c r="E303" s="231"/>
      <c r="F303" s="231"/>
      <c r="G303" s="231"/>
      <c r="H303" s="231"/>
      <c r="I303" s="231"/>
      <c r="J303" s="231"/>
      <c r="K303" s="231"/>
      <c r="L303" s="231"/>
      <c r="M303" s="231"/>
      <c r="N303" s="231"/>
      <c r="O303" s="231"/>
      <c r="P303" s="231"/>
      <c r="Q303" s="231"/>
      <c r="R303" s="231"/>
      <c r="S303" s="231"/>
      <c r="T303" s="231"/>
      <c r="U303" s="231"/>
      <c r="V303" s="231"/>
    </row>
    <row r="304" spans="1:22" x14ac:dyDescent="0.25">
      <c r="A304" s="231"/>
      <c r="B304" s="231"/>
      <c r="C304" s="231"/>
      <c r="D304" s="231"/>
      <c r="E304" s="231"/>
      <c r="F304" s="231"/>
      <c r="G304" s="231"/>
      <c r="H304" s="231"/>
      <c r="I304" s="231"/>
      <c r="J304" s="231"/>
      <c r="K304" s="231"/>
      <c r="L304" s="231"/>
      <c r="M304" s="231"/>
      <c r="N304" s="231"/>
      <c r="O304" s="231"/>
      <c r="P304" s="231"/>
      <c r="Q304" s="231"/>
      <c r="R304" s="231"/>
      <c r="S304" s="231"/>
      <c r="T304" s="231"/>
      <c r="U304" s="231"/>
      <c r="V304" s="231"/>
    </row>
    <row r="305" spans="1:22" x14ac:dyDescent="0.25">
      <c r="A305" s="231"/>
      <c r="B305" s="231"/>
      <c r="C305" s="231"/>
      <c r="D305" s="231"/>
      <c r="E305" s="231"/>
      <c r="F305" s="231"/>
      <c r="G305" s="231"/>
      <c r="H305" s="231"/>
      <c r="I305" s="231"/>
      <c r="J305" s="231"/>
      <c r="K305" s="231"/>
      <c r="L305" s="231"/>
      <c r="M305" s="231"/>
      <c r="N305" s="231"/>
      <c r="O305" s="231"/>
      <c r="P305" s="231"/>
      <c r="Q305" s="231"/>
      <c r="R305" s="231"/>
      <c r="S305" s="231"/>
      <c r="T305" s="231"/>
      <c r="U305" s="231"/>
      <c r="V305" s="231"/>
    </row>
    <row r="306" spans="1:22" x14ac:dyDescent="0.25">
      <c r="A306" s="231"/>
      <c r="B306" s="231"/>
      <c r="C306" s="231"/>
      <c r="D306" s="231"/>
      <c r="E306" s="231"/>
      <c r="F306" s="231"/>
      <c r="G306" s="231"/>
      <c r="H306" s="231"/>
      <c r="I306" s="231"/>
      <c r="J306" s="231"/>
      <c r="K306" s="231"/>
      <c r="L306" s="231"/>
      <c r="M306" s="231"/>
      <c r="N306" s="231"/>
      <c r="O306" s="231"/>
      <c r="P306" s="231"/>
      <c r="Q306" s="231"/>
      <c r="R306" s="231"/>
      <c r="S306" s="231"/>
      <c r="T306" s="231"/>
      <c r="U306" s="231"/>
      <c r="V306" s="231"/>
    </row>
    <row r="307" spans="1:22" x14ac:dyDescent="0.25">
      <c r="A307" s="231"/>
      <c r="B307" s="231"/>
      <c r="C307" s="231"/>
      <c r="D307" s="231"/>
      <c r="E307" s="231"/>
      <c r="F307" s="231"/>
      <c r="G307" s="231"/>
      <c r="H307" s="231"/>
      <c r="I307" s="231"/>
      <c r="J307" s="231"/>
      <c r="K307" s="231"/>
      <c r="L307" s="231"/>
      <c r="M307" s="231"/>
      <c r="N307" s="231"/>
      <c r="O307" s="231"/>
      <c r="P307" s="231"/>
      <c r="Q307" s="231"/>
      <c r="R307" s="231"/>
      <c r="S307" s="231"/>
      <c r="T307" s="231"/>
      <c r="U307" s="231"/>
      <c r="V307" s="231"/>
    </row>
    <row r="308" spans="1:22" x14ac:dyDescent="0.25">
      <c r="A308" s="231"/>
      <c r="B308" s="231"/>
      <c r="C308" s="231"/>
      <c r="D308" s="231"/>
      <c r="E308" s="231"/>
      <c r="F308" s="231"/>
      <c r="G308" s="231"/>
      <c r="H308" s="231"/>
      <c r="I308" s="231"/>
      <c r="J308" s="231"/>
      <c r="K308" s="231"/>
      <c r="L308" s="231"/>
      <c r="M308" s="231"/>
      <c r="N308" s="231"/>
      <c r="O308" s="231"/>
      <c r="P308" s="231"/>
      <c r="Q308" s="231"/>
      <c r="R308" s="231"/>
      <c r="S308" s="231"/>
      <c r="T308" s="231"/>
      <c r="U308" s="231"/>
      <c r="V308" s="231"/>
    </row>
    <row r="309" spans="1:22" x14ac:dyDescent="0.25">
      <c r="A309" s="231"/>
      <c r="B309" s="231"/>
      <c r="C309" s="231"/>
      <c r="D309" s="231"/>
      <c r="E309" s="231"/>
      <c r="F309" s="231"/>
      <c r="G309" s="231"/>
      <c r="H309" s="231"/>
      <c r="I309" s="231"/>
      <c r="J309" s="231"/>
      <c r="K309" s="231"/>
      <c r="L309" s="231"/>
      <c r="M309" s="231"/>
      <c r="N309" s="231"/>
      <c r="O309" s="231"/>
      <c r="P309" s="231"/>
      <c r="Q309" s="231"/>
      <c r="R309" s="231"/>
      <c r="S309" s="231"/>
      <c r="T309" s="231"/>
      <c r="U309" s="231"/>
      <c r="V309" s="231"/>
    </row>
    <row r="310" spans="1:22" x14ac:dyDescent="0.25">
      <c r="A310" s="231"/>
      <c r="B310" s="231"/>
      <c r="C310" s="231"/>
      <c r="D310" s="231"/>
      <c r="E310" s="231"/>
      <c r="F310" s="231"/>
      <c r="G310" s="231"/>
      <c r="H310" s="231"/>
      <c r="I310" s="231"/>
      <c r="J310" s="231"/>
      <c r="K310" s="231"/>
      <c r="L310" s="231"/>
      <c r="M310" s="231"/>
      <c r="N310" s="231"/>
      <c r="O310" s="231"/>
      <c r="P310" s="231"/>
      <c r="Q310" s="231"/>
      <c r="R310" s="231"/>
      <c r="S310" s="231"/>
      <c r="T310" s="231"/>
      <c r="U310" s="231"/>
      <c r="V310" s="231"/>
    </row>
    <row r="311" spans="1:22" x14ac:dyDescent="0.25">
      <c r="A311" s="231"/>
      <c r="B311" s="231"/>
      <c r="C311" s="231"/>
      <c r="D311" s="231"/>
      <c r="E311" s="231"/>
      <c r="F311" s="231"/>
      <c r="G311" s="231"/>
      <c r="H311" s="231"/>
      <c r="I311" s="231"/>
      <c r="J311" s="231"/>
      <c r="K311" s="231"/>
      <c r="L311" s="231"/>
      <c r="M311" s="231"/>
      <c r="N311" s="231"/>
      <c r="O311" s="231"/>
      <c r="P311" s="231"/>
      <c r="Q311" s="231"/>
      <c r="R311" s="231"/>
      <c r="S311" s="231"/>
      <c r="T311" s="231"/>
      <c r="U311" s="231"/>
      <c r="V311" s="231"/>
    </row>
    <row r="312" spans="1:22" x14ac:dyDescent="0.25">
      <c r="A312" s="231"/>
      <c r="B312" s="231"/>
      <c r="C312" s="231"/>
      <c r="D312" s="231"/>
      <c r="E312" s="231"/>
      <c r="F312" s="231"/>
      <c r="G312" s="231"/>
      <c r="H312" s="231"/>
      <c r="I312" s="231"/>
      <c r="J312" s="231"/>
      <c r="K312" s="231"/>
      <c r="L312" s="231"/>
      <c r="M312" s="231"/>
      <c r="N312" s="231"/>
      <c r="O312" s="231"/>
      <c r="P312" s="231"/>
      <c r="Q312" s="231"/>
      <c r="R312" s="231"/>
      <c r="S312" s="231"/>
      <c r="T312" s="231"/>
      <c r="U312" s="231"/>
      <c r="V312" s="231"/>
    </row>
    <row r="313" spans="1:22" x14ac:dyDescent="0.25">
      <c r="A313" s="231"/>
      <c r="B313" s="231"/>
      <c r="C313" s="231"/>
      <c r="D313" s="231"/>
      <c r="E313" s="231"/>
      <c r="F313" s="231"/>
      <c r="G313" s="231"/>
      <c r="H313" s="231"/>
      <c r="I313" s="231"/>
      <c r="J313" s="231"/>
      <c r="K313" s="231"/>
      <c r="L313" s="231"/>
      <c r="M313" s="231"/>
      <c r="N313" s="231"/>
      <c r="O313" s="231"/>
      <c r="P313" s="231"/>
      <c r="Q313" s="231"/>
      <c r="R313" s="231"/>
      <c r="S313" s="231"/>
      <c r="T313" s="231"/>
      <c r="U313" s="231"/>
      <c r="V313" s="231"/>
    </row>
    <row r="314" spans="1:22" x14ac:dyDescent="0.25">
      <c r="A314" s="231"/>
      <c r="B314" s="231"/>
      <c r="C314" s="231"/>
      <c r="D314" s="231"/>
      <c r="E314" s="231"/>
      <c r="F314" s="231"/>
      <c r="G314" s="231"/>
      <c r="H314" s="231"/>
      <c r="I314" s="231"/>
      <c r="J314" s="231"/>
      <c r="K314" s="231"/>
      <c r="L314" s="231"/>
      <c r="M314" s="231"/>
      <c r="N314" s="231"/>
      <c r="O314" s="231"/>
      <c r="P314" s="231"/>
      <c r="Q314" s="231"/>
      <c r="R314" s="231"/>
      <c r="S314" s="231"/>
      <c r="T314" s="231"/>
      <c r="U314" s="231"/>
      <c r="V314" s="231"/>
    </row>
    <row r="315" spans="1:22" x14ac:dyDescent="0.25">
      <c r="A315" s="231"/>
      <c r="B315" s="231"/>
      <c r="C315" s="231"/>
      <c r="D315" s="231"/>
      <c r="E315" s="231"/>
      <c r="F315" s="231"/>
      <c r="G315" s="231"/>
      <c r="H315" s="231"/>
      <c r="I315" s="231"/>
      <c r="J315" s="231"/>
      <c r="K315" s="231"/>
      <c r="L315" s="231"/>
      <c r="M315" s="231"/>
      <c r="N315" s="231"/>
      <c r="O315" s="231"/>
      <c r="P315" s="231"/>
      <c r="Q315" s="231"/>
      <c r="R315" s="231"/>
      <c r="S315" s="231"/>
      <c r="T315" s="231"/>
      <c r="U315" s="231"/>
      <c r="V315" s="231"/>
    </row>
    <row r="316" spans="1:22" x14ac:dyDescent="0.25">
      <c r="A316" s="231"/>
      <c r="B316" s="231"/>
      <c r="C316" s="231"/>
      <c r="D316" s="231"/>
      <c r="E316" s="231"/>
      <c r="F316" s="231"/>
      <c r="G316" s="231"/>
      <c r="H316" s="231"/>
      <c r="I316" s="231"/>
      <c r="J316" s="231"/>
      <c r="K316" s="231"/>
      <c r="L316" s="231"/>
      <c r="M316" s="231"/>
      <c r="N316" s="231"/>
      <c r="O316" s="231"/>
      <c r="P316" s="231"/>
      <c r="Q316" s="231"/>
      <c r="R316" s="231"/>
      <c r="S316" s="231"/>
      <c r="T316" s="231"/>
      <c r="U316" s="231"/>
      <c r="V316" s="231"/>
    </row>
    <row r="317" spans="1:22" x14ac:dyDescent="0.25">
      <c r="A317" s="231"/>
      <c r="B317" s="231"/>
      <c r="C317" s="231"/>
      <c r="D317" s="231"/>
      <c r="E317" s="231"/>
      <c r="F317" s="231"/>
      <c r="G317" s="231"/>
      <c r="H317" s="231"/>
      <c r="I317" s="231"/>
      <c r="J317" s="231"/>
      <c r="K317" s="231"/>
      <c r="L317" s="231"/>
      <c r="M317" s="231"/>
      <c r="N317" s="231"/>
      <c r="O317" s="231"/>
      <c r="P317" s="231"/>
      <c r="Q317" s="231"/>
      <c r="R317" s="231"/>
      <c r="S317" s="231"/>
      <c r="T317" s="231"/>
      <c r="U317" s="231"/>
      <c r="V317" s="231"/>
    </row>
    <row r="318" spans="1:22" x14ac:dyDescent="0.25">
      <c r="A318" s="231"/>
      <c r="B318" s="231"/>
      <c r="C318" s="231"/>
      <c r="D318" s="231"/>
      <c r="E318" s="231"/>
      <c r="F318" s="231"/>
      <c r="G318" s="231"/>
      <c r="H318" s="231"/>
      <c r="I318" s="231"/>
      <c r="J318" s="231"/>
      <c r="K318" s="231"/>
      <c r="L318" s="231"/>
      <c r="M318" s="231"/>
      <c r="N318" s="231"/>
      <c r="O318" s="231"/>
      <c r="P318" s="231"/>
      <c r="Q318" s="231"/>
      <c r="R318" s="231"/>
      <c r="S318" s="231"/>
      <c r="T318" s="231"/>
      <c r="U318" s="231"/>
      <c r="V318" s="231"/>
    </row>
    <row r="319" spans="1:22" x14ac:dyDescent="0.25">
      <c r="A319" s="231"/>
      <c r="B319" s="231"/>
      <c r="C319" s="231"/>
      <c r="D319" s="231"/>
      <c r="E319" s="231"/>
      <c r="F319" s="231"/>
      <c r="G319" s="231"/>
      <c r="H319" s="231"/>
      <c r="I319" s="231"/>
      <c r="J319" s="231"/>
      <c r="K319" s="231"/>
      <c r="L319" s="231"/>
      <c r="M319" s="231"/>
      <c r="N319" s="231"/>
      <c r="O319" s="231"/>
      <c r="P319" s="231"/>
      <c r="Q319" s="231"/>
      <c r="R319" s="231"/>
      <c r="S319" s="231"/>
      <c r="T319" s="231"/>
      <c r="U319" s="231"/>
      <c r="V319" s="231"/>
    </row>
    <row r="320" spans="1:22" x14ac:dyDescent="0.25">
      <c r="A320" s="231"/>
      <c r="B320" s="231"/>
      <c r="C320" s="231"/>
      <c r="D320" s="231"/>
      <c r="E320" s="231"/>
      <c r="F320" s="231"/>
      <c r="G320" s="231"/>
      <c r="H320" s="231"/>
      <c r="I320" s="231"/>
      <c r="J320" s="231"/>
      <c r="K320" s="231"/>
      <c r="L320" s="231"/>
      <c r="M320" s="231"/>
      <c r="N320" s="231"/>
      <c r="O320" s="231"/>
      <c r="P320" s="231"/>
      <c r="Q320" s="231"/>
      <c r="R320" s="231"/>
      <c r="S320" s="231"/>
      <c r="T320" s="231"/>
      <c r="U320" s="231"/>
      <c r="V320" s="231"/>
    </row>
    <row r="321" spans="1:22" x14ac:dyDescent="0.25">
      <c r="A321" s="231"/>
      <c r="B321" s="231"/>
      <c r="C321" s="231"/>
      <c r="D321" s="231"/>
      <c r="E321" s="231"/>
      <c r="F321" s="231"/>
      <c r="G321" s="231"/>
      <c r="H321" s="231"/>
      <c r="I321" s="231"/>
      <c r="J321" s="231"/>
      <c r="K321" s="231"/>
      <c r="L321" s="231"/>
      <c r="M321" s="231"/>
      <c r="N321" s="231"/>
      <c r="O321" s="231"/>
      <c r="P321" s="231"/>
      <c r="Q321" s="231"/>
      <c r="R321" s="231"/>
      <c r="S321" s="231"/>
      <c r="T321" s="231"/>
      <c r="U321" s="231"/>
      <c r="V321" s="231"/>
    </row>
    <row r="322" spans="1:22" x14ac:dyDescent="0.25">
      <c r="A322" s="231"/>
      <c r="B322" s="231"/>
      <c r="C322" s="231"/>
      <c r="D322" s="231"/>
      <c r="E322" s="231"/>
      <c r="F322" s="231"/>
      <c r="G322" s="231"/>
      <c r="H322" s="231"/>
      <c r="I322" s="231"/>
      <c r="J322" s="231"/>
      <c r="K322" s="231"/>
      <c r="L322" s="231"/>
      <c r="M322" s="231"/>
      <c r="N322" s="231"/>
      <c r="O322" s="231"/>
      <c r="P322" s="231"/>
      <c r="Q322" s="231"/>
      <c r="R322" s="231"/>
      <c r="S322" s="231"/>
      <c r="T322" s="231"/>
      <c r="U322" s="231"/>
      <c r="V322" s="231"/>
    </row>
    <row r="323" spans="1:22" x14ac:dyDescent="0.25">
      <c r="A323" s="231"/>
      <c r="B323" s="231"/>
      <c r="C323" s="231"/>
      <c r="D323" s="231"/>
      <c r="E323" s="231"/>
      <c r="F323" s="231"/>
      <c r="G323" s="231"/>
      <c r="H323" s="231"/>
      <c r="I323" s="231"/>
      <c r="J323" s="231"/>
      <c r="K323" s="231"/>
      <c r="L323" s="231"/>
      <c r="M323" s="231"/>
      <c r="N323" s="231"/>
      <c r="O323" s="231"/>
      <c r="P323" s="231"/>
      <c r="Q323" s="231"/>
      <c r="R323" s="231"/>
      <c r="S323" s="231"/>
      <c r="T323" s="231"/>
      <c r="U323" s="231"/>
      <c r="V323" s="231"/>
    </row>
    <row r="324" spans="1:22" x14ac:dyDescent="0.25">
      <c r="A324" s="231"/>
      <c r="B324" s="231"/>
      <c r="C324" s="231"/>
      <c r="D324" s="231"/>
      <c r="E324" s="231"/>
      <c r="F324" s="231"/>
      <c r="G324" s="231"/>
      <c r="H324" s="231"/>
      <c r="I324" s="231"/>
      <c r="J324" s="231"/>
      <c r="K324" s="231"/>
      <c r="L324" s="231"/>
      <c r="M324" s="231"/>
      <c r="N324" s="231"/>
      <c r="O324" s="231"/>
      <c r="P324" s="231"/>
      <c r="Q324" s="231"/>
      <c r="R324" s="231"/>
      <c r="S324" s="231"/>
      <c r="T324" s="231"/>
      <c r="U324" s="231"/>
      <c r="V324" s="231"/>
    </row>
    <row r="325" spans="1:22" x14ac:dyDescent="0.25">
      <c r="A325" s="231"/>
      <c r="B325" s="231"/>
      <c r="C325" s="231"/>
      <c r="D325" s="231"/>
      <c r="E325" s="231"/>
      <c r="F325" s="231"/>
      <c r="G325" s="231"/>
      <c r="H325" s="231"/>
      <c r="I325" s="231"/>
      <c r="J325" s="231"/>
      <c r="K325" s="231"/>
      <c r="L325" s="231"/>
      <c r="M325" s="231"/>
      <c r="N325" s="231"/>
      <c r="O325" s="231"/>
      <c r="P325" s="231"/>
      <c r="Q325" s="231"/>
      <c r="R325" s="231"/>
      <c r="S325" s="231"/>
      <c r="T325" s="231"/>
      <c r="U325" s="231"/>
      <c r="V325" s="231"/>
    </row>
    <row r="326" spans="1:22" x14ac:dyDescent="0.25">
      <c r="A326" s="231"/>
      <c r="B326" s="231"/>
      <c r="C326" s="231"/>
      <c r="D326" s="231"/>
      <c r="E326" s="231"/>
      <c r="F326" s="231"/>
      <c r="G326" s="231"/>
      <c r="H326" s="231"/>
      <c r="I326" s="231"/>
      <c r="J326" s="231"/>
      <c r="K326" s="231"/>
      <c r="L326" s="231"/>
      <c r="M326" s="231"/>
      <c r="N326" s="231"/>
      <c r="O326" s="231"/>
      <c r="P326" s="231"/>
      <c r="Q326" s="231"/>
      <c r="R326" s="231"/>
      <c r="S326" s="231"/>
      <c r="T326" s="231"/>
      <c r="U326" s="231"/>
      <c r="V326" s="231"/>
    </row>
    <row r="327" spans="1:22" x14ac:dyDescent="0.25">
      <c r="A327" s="231"/>
      <c r="B327" s="231"/>
      <c r="C327" s="231"/>
      <c r="D327" s="231"/>
      <c r="E327" s="231"/>
      <c r="F327" s="231"/>
      <c r="G327" s="231"/>
      <c r="H327" s="231"/>
      <c r="I327" s="231"/>
      <c r="J327" s="231"/>
      <c r="K327" s="231"/>
      <c r="L327" s="231"/>
      <c r="M327" s="231"/>
      <c r="N327" s="231"/>
      <c r="O327" s="231"/>
      <c r="P327" s="231"/>
      <c r="Q327" s="231"/>
      <c r="R327" s="231"/>
      <c r="S327" s="231"/>
      <c r="T327" s="231"/>
      <c r="U327" s="231"/>
      <c r="V327" s="231"/>
    </row>
    <row r="328" spans="1:22" x14ac:dyDescent="0.25">
      <c r="A328" s="231"/>
      <c r="B328" s="231"/>
      <c r="C328" s="231"/>
      <c r="D328" s="231"/>
      <c r="E328" s="231"/>
      <c r="F328" s="231"/>
      <c r="G328" s="231"/>
      <c r="H328" s="231"/>
      <c r="I328" s="231"/>
      <c r="J328" s="231"/>
      <c r="K328" s="231"/>
      <c r="L328" s="231"/>
      <c r="M328" s="231"/>
      <c r="N328" s="231"/>
      <c r="O328" s="231"/>
      <c r="P328" s="231"/>
      <c r="Q328" s="231"/>
      <c r="R328" s="231"/>
      <c r="S328" s="231"/>
      <c r="T328" s="231"/>
      <c r="U328" s="231"/>
      <c r="V328" s="231"/>
    </row>
    <row r="329" spans="1:22" x14ac:dyDescent="0.25">
      <c r="A329" s="231"/>
      <c r="B329" s="231"/>
      <c r="C329" s="231"/>
      <c r="D329" s="231"/>
      <c r="E329" s="231"/>
      <c r="F329" s="231"/>
      <c r="G329" s="231"/>
      <c r="H329" s="231"/>
      <c r="I329" s="231"/>
      <c r="J329" s="231"/>
      <c r="K329" s="231"/>
      <c r="L329" s="231"/>
      <c r="M329" s="231"/>
      <c r="N329" s="231"/>
      <c r="O329" s="231"/>
      <c r="P329" s="231"/>
      <c r="Q329" s="231"/>
      <c r="R329" s="231"/>
      <c r="S329" s="231"/>
      <c r="T329" s="231"/>
      <c r="U329" s="231"/>
      <c r="V329" s="231"/>
    </row>
    <row r="330" spans="1:22" x14ac:dyDescent="0.25">
      <c r="A330" s="231"/>
      <c r="B330" s="231"/>
      <c r="C330" s="231"/>
      <c r="D330" s="231"/>
      <c r="E330" s="231"/>
      <c r="F330" s="231"/>
      <c r="G330" s="231"/>
      <c r="H330" s="231"/>
      <c r="I330" s="231"/>
      <c r="J330" s="231"/>
      <c r="K330" s="231"/>
      <c r="L330" s="231"/>
      <c r="M330" s="231"/>
      <c r="N330" s="231"/>
      <c r="O330" s="231"/>
      <c r="P330" s="231"/>
      <c r="Q330" s="231"/>
      <c r="R330" s="231"/>
      <c r="S330" s="231"/>
      <c r="T330" s="231"/>
      <c r="U330" s="231"/>
      <c r="V330" s="231"/>
    </row>
    <row r="331" spans="1:22" x14ac:dyDescent="0.25">
      <c r="A331" s="231"/>
      <c r="B331" s="231"/>
      <c r="C331" s="231"/>
      <c r="D331" s="231"/>
      <c r="E331" s="231"/>
      <c r="F331" s="231"/>
      <c r="G331" s="231"/>
      <c r="H331" s="231"/>
      <c r="I331" s="231"/>
      <c r="J331" s="231"/>
      <c r="K331" s="231"/>
      <c r="L331" s="231"/>
      <c r="M331" s="231"/>
      <c r="N331" s="231"/>
      <c r="O331" s="231"/>
      <c r="P331" s="231"/>
      <c r="Q331" s="231"/>
      <c r="R331" s="231"/>
      <c r="S331" s="231"/>
      <c r="T331" s="231"/>
      <c r="U331" s="231"/>
      <c r="V331" s="231"/>
    </row>
    <row r="332" spans="1:22" x14ac:dyDescent="0.25">
      <c r="A332" s="231"/>
      <c r="B332" s="231"/>
      <c r="C332" s="231"/>
      <c r="D332" s="231"/>
      <c r="E332" s="231"/>
      <c r="F332" s="231"/>
      <c r="G332" s="231"/>
      <c r="H332" s="231"/>
      <c r="I332" s="231"/>
      <c r="J332" s="231"/>
      <c r="K332" s="231"/>
      <c r="L332" s="231"/>
      <c r="M332" s="231"/>
      <c r="N332" s="231"/>
      <c r="O332" s="231"/>
      <c r="P332" s="231"/>
      <c r="Q332" s="231"/>
      <c r="R332" s="231"/>
      <c r="S332" s="231"/>
      <c r="T332" s="231"/>
      <c r="U332" s="231"/>
      <c r="V332" s="231"/>
    </row>
    <row r="333" spans="1:22" x14ac:dyDescent="0.25">
      <c r="A333" s="231"/>
      <c r="B333" s="231"/>
      <c r="C333" s="231"/>
      <c r="D333" s="231"/>
      <c r="E333" s="231"/>
      <c r="F333" s="231"/>
      <c r="G333" s="231"/>
      <c r="H333" s="231"/>
      <c r="I333" s="231"/>
      <c r="J333" s="231"/>
      <c r="K333" s="231"/>
      <c r="L333" s="231"/>
      <c r="M333" s="231"/>
      <c r="N333" s="231"/>
      <c r="O333" s="231"/>
      <c r="P333" s="231"/>
      <c r="Q333" s="231"/>
      <c r="R333" s="231"/>
      <c r="S333" s="231"/>
      <c r="T333" s="231"/>
      <c r="U333" s="231"/>
      <c r="V333" s="231"/>
    </row>
    <row r="334" spans="1:22" x14ac:dyDescent="0.25">
      <c r="A334" s="231"/>
      <c r="B334" s="231"/>
      <c r="C334" s="231"/>
      <c r="D334" s="231"/>
      <c r="E334" s="231"/>
      <c r="F334" s="231"/>
      <c r="G334" s="231"/>
      <c r="H334" s="231"/>
      <c r="I334" s="231"/>
      <c r="J334" s="231"/>
      <c r="K334" s="231"/>
      <c r="L334" s="231"/>
      <c r="M334" s="231"/>
      <c r="N334" s="231"/>
      <c r="O334" s="231"/>
      <c r="P334" s="231"/>
      <c r="Q334" s="231"/>
      <c r="R334" s="231"/>
      <c r="S334" s="231"/>
      <c r="T334" s="231"/>
      <c r="U334" s="231"/>
      <c r="V334" s="23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F22" sqref="F22"/>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19" width="9" style="59" customWidth="1"/>
    <col min="20" max="20" width="13.140625" style="58" customWidth="1"/>
    <col min="21" max="21" width="24.85546875" style="58" customWidth="1"/>
    <col min="22" max="16384" width="9.140625" style="58"/>
  </cols>
  <sheetData>
    <row r="1" spans="1:21" ht="18.75" x14ac:dyDescent="0.25">
      <c r="A1" s="59"/>
      <c r="B1" s="59"/>
      <c r="C1" s="59"/>
      <c r="D1" s="59"/>
      <c r="E1" s="59"/>
      <c r="F1" s="59"/>
      <c r="U1" s="38" t="s">
        <v>66</v>
      </c>
    </row>
    <row r="2" spans="1:21" ht="18.75" x14ac:dyDescent="0.3">
      <c r="A2" s="59"/>
      <c r="B2" s="59"/>
      <c r="C2" s="59"/>
      <c r="D2" s="59"/>
      <c r="E2" s="59"/>
      <c r="F2" s="59"/>
      <c r="U2" s="14" t="s">
        <v>8</v>
      </c>
    </row>
    <row r="3" spans="1:21" ht="18.75" x14ac:dyDescent="0.3">
      <c r="A3" s="59"/>
      <c r="B3" s="59"/>
      <c r="C3" s="59"/>
      <c r="D3" s="59"/>
      <c r="E3" s="59"/>
      <c r="F3" s="59"/>
      <c r="U3" s="14" t="s">
        <v>65</v>
      </c>
    </row>
    <row r="4" spans="1:21" ht="18.75" customHeight="1" x14ac:dyDescent="0.25">
      <c r="A4" s="335" t="str">
        <f>'1. паспорт местоположение'!A5:C5</f>
        <v>Год раскрытия информации: 2023 год</v>
      </c>
      <c r="B4" s="335"/>
      <c r="C4" s="335"/>
      <c r="D4" s="335"/>
      <c r="E4" s="335"/>
      <c r="F4" s="335"/>
      <c r="G4" s="335"/>
      <c r="H4" s="335"/>
      <c r="I4" s="335"/>
      <c r="J4" s="335"/>
      <c r="K4" s="335"/>
      <c r="L4" s="335"/>
      <c r="M4" s="335"/>
      <c r="N4" s="335"/>
      <c r="O4" s="335"/>
      <c r="P4" s="335"/>
      <c r="Q4" s="335"/>
      <c r="R4" s="335"/>
      <c r="S4" s="335"/>
      <c r="T4" s="335"/>
      <c r="U4" s="335"/>
    </row>
    <row r="5" spans="1:21" ht="18.75" x14ac:dyDescent="0.3">
      <c r="A5" s="59"/>
      <c r="B5" s="59"/>
      <c r="C5" s="59"/>
      <c r="D5" s="59"/>
      <c r="E5" s="59"/>
      <c r="F5" s="59"/>
      <c r="U5" s="14"/>
    </row>
    <row r="6" spans="1:21" ht="18.75" x14ac:dyDescent="0.25">
      <c r="A6" s="343" t="s">
        <v>7</v>
      </c>
      <c r="B6" s="343"/>
      <c r="C6" s="343"/>
      <c r="D6" s="343"/>
      <c r="E6" s="343"/>
      <c r="F6" s="343"/>
      <c r="G6" s="343"/>
      <c r="H6" s="343"/>
      <c r="I6" s="343"/>
      <c r="J6" s="343"/>
      <c r="K6" s="343"/>
      <c r="L6" s="343"/>
      <c r="M6" s="343"/>
      <c r="N6" s="343"/>
      <c r="O6" s="343"/>
      <c r="P6" s="343"/>
      <c r="Q6" s="343"/>
      <c r="R6" s="343"/>
      <c r="S6" s="343"/>
      <c r="T6" s="343"/>
      <c r="U6" s="343"/>
    </row>
    <row r="7" spans="1:21" ht="18.75" x14ac:dyDescent="0.25">
      <c r="A7" s="143"/>
      <c r="B7" s="143"/>
      <c r="C7" s="143"/>
      <c r="D7" s="143"/>
      <c r="E7" s="143"/>
      <c r="F7" s="143"/>
      <c r="G7" s="143"/>
      <c r="H7" s="143"/>
      <c r="I7" s="143"/>
      <c r="J7" s="71"/>
      <c r="K7" s="71"/>
      <c r="L7" s="71"/>
      <c r="M7" s="71"/>
      <c r="N7" s="71"/>
      <c r="O7" s="71"/>
      <c r="P7" s="71"/>
      <c r="Q7" s="71"/>
      <c r="R7" s="71"/>
      <c r="S7" s="71"/>
      <c r="T7" s="71"/>
      <c r="U7" s="71"/>
    </row>
    <row r="8" spans="1:21" x14ac:dyDescent="0.25">
      <c r="A8" s="344" t="str">
        <f>'1. паспорт местоположение'!A9:C9</f>
        <v>Акционерное общество "Россети Янтарь"</v>
      </c>
      <c r="B8" s="344"/>
      <c r="C8" s="344"/>
      <c r="D8" s="344"/>
      <c r="E8" s="344"/>
      <c r="F8" s="344"/>
      <c r="G8" s="344"/>
      <c r="H8" s="344"/>
      <c r="I8" s="344"/>
      <c r="J8" s="344"/>
      <c r="K8" s="344"/>
      <c r="L8" s="344"/>
      <c r="M8" s="344"/>
      <c r="N8" s="344"/>
      <c r="O8" s="344"/>
      <c r="P8" s="344"/>
      <c r="Q8" s="344"/>
      <c r="R8" s="344"/>
      <c r="S8" s="344"/>
      <c r="T8" s="344"/>
      <c r="U8" s="344"/>
    </row>
    <row r="9" spans="1:21" ht="18.75" customHeight="1" x14ac:dyDescent="0.25">
      <c r="A9" s="348" t="s">
        <v>6</v>
      </c>
      <c r="B9" s="348"/>
      <c r="C9" s="348"/>
      <c r="D9" s="348"/>
      <c r="E9" s="348"/>
      <c r="F9" s="348"/>
      <c r="G9" s="348"/>
      <c r="H9" s="348"/>
      <c r="I9" s="348"/>
      <c r="J9" s="348"/>
      <c r="K9" s="348"/>
      <c r="L9" s="348"/>
      <c r="M9" s="348"/>
      <c r="N9" s="348"/>
      <c r="O9" s="348"/>
      <c r="P9" s="348"/>
      <c r="Q9" s="348"/>
      <c r="R9" s="348"/>
      <c r="S9" s="348"/>
      <c r="T9" s="348"/>
      <c r="U9" s="348"/>
    </row>
    <row r="10" spans="1:21" ht="18.75" x14ac:dyDescent="0.25">
      <c r="A10" s="143"/>
      <c r="B10" s="143"/>
      <c r="C10" s="143"/>
      <c r="D10" s="143"/>
      <c r="E10" s="143"/>
      <c r="F10" s="143"/>
      <c r="G10" s="143"/>
      <c r="H10" s="143"/>
      <c r="I10" s="143"/>
      <c r="J10" s="71"/>
      <c r="K10" s="71"/>
      <c r="L10" s="71"/>
      <c r="M10" s="71"/>
      <c r="N10" s="71"/>
      <c r="O10" s="71"/>
      <c r="P10" s="71"/>
      <c r="Q10" s="71"/>
      <c r="R10" s="71"/>
      <c r="S10" s="71"/>
      <c r="T10" s="71"/>
      <c r="U10" s="71"/>
    </row>
    <row r="11" spans="1:21" x14ac:dyDescent="0.25">
      <c r="A11" s="344" t="str">
        <f>'1. паспорт местоположение'!A12:C12</f>
        <v>L_99-комп-23</v>
      </c>
      <c r="B11" s="344"/>
      <c r="C11" s="344"/>
      <c r="D11" s="344"/>
      <c r="E11" s="344"/>
      <c r="F11" s="344"/>
      <c r="G11" s="344"/>
      <c r="H11" s="344"/>
      <c r="I11" s="344"/>
      <c r="J11" s="344"/>
      <c r="K11" s="344"/>
      <c r="L11" s="344"/>
      <c r="M11" s="344"/>
      <c r="N11" s="344"/>
      <c r="O11" s="344"/>
      <c r="P11" s="344"/>
      <c r="Q11" s="344"/>
      <c r="R11" s="344"/>
      <c r="S11" s="344"/>
      <c r="T11" s="344"/>
      <c r="U11" s="344"/>
    </row>
    <row r="12" spans="1:21" x14ac:dyDescent="0.25">
      <c r="A12" s="348" t="s">
        <v>5</v>
      </c>
      <c r="B12" s="348"/>
      <c r="C12" s="348"/>
      <c r="D12" s="348"/>
      <c r="E12" s="348"/>
      <c r="F12" s="348"/>
      <c r="G12" s="348"/>
      <c r="H12" s="348"/>
      <c r="I12" s="348"/>
      <c r="J12" s="348"/>
      <c r="K12" s="348"/>
      <c r="L12" s="348"/>
      <c r="M12" s="348"/>
      <c r="N12" s="348"/>
      <c r="O12" s="348"/>
      <c r="P12" s="348"/>
      <c r="Q12" s="348"/>
      <c r="R12" s="348"/>
      <c r="S12" s="348"/>
      <c r="T12" s="348"/>
      <c r="U12" s="348"/>
    </row>
    <row r="13" spans="1:21" ht="16.5" customHeight="1" x14ac:dyDescent="0.3">
      <c r="A13" s="10"/>
      <c r="B13" s="10"/>
      <c r="C13" s="10"/>
      <c r="D13" s="10"/>
      <c r="E13" s="10"/>
      <c r="F13" s="10"/>
      <c r="G13" s="10"/>
      <c r="H13" s="10"/>
      <c r="I13" s="10"/>
      <c r="J13" s="70"/>
      <c r="K13" s="70"/>
      <c r="L13" s="70"/>
      <c r="M13" s="70"/>
      <c r="N13" s="70"/>
      <c r="O13" s="70"/>
      <c r="P13" s="70"/>
      <c r="Q13" s="70"/>
      <c r="R13" s="70"/>
      <c r="S13" s="70"/>
      <c r="T13" s="70"/>
      <c r="U13" s="70"/>
    </row>
    <row r="14" spans="1:21" ht="45.75" customHeight="1" x14ac:dyDescent="0.25">
      <c r="A14" s="350" t="str">
        <f>'1. паспорт местоположение'!A15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B14" s="350"/>
      <c r="C14" s="350"/>
      <c r="D14" s="350"/>
      <c r="E14" s="350"/>
      <c r="F14" s="350"/>
      <c r="G14" s="350"/>
      <c r="H14" s="350"/>
      <c r="I14" s="350"/>
      <c r="J14" s="350"/>
      <c r="K14" s="350"/>
      <c r="L14" s="350"/>
      <c r="M14" s="350"/>
      <c r="N14" s="350"/>
      <c r="O14" s="350"/>
      <c r="P14" s="350"/>
      <c r="Q14" s="350"/>
      <c r="R14" s="350"/>
      <c r="S14" s="350"/>
      <c r="T14" s="350"/>
      <c r="U14" s="350"/>
    </row>
    <row r="15" spans="1:21" ht="15.75" customHeight="1" x14ac:dyDescent="0.25">
      <c r="A15" s="348" t="s">
        <v>4</v>
      </c>
      <c r="B15" s="348"/>
      <c r="C15" s="348"/>
      <c r="D15" s="348"/>
      <c r="E15" s="348"/>
      <c r="F15" s="348"/>
      <c r="G15" s="348"/>
      <c r="H15" s="348"/>
      <c r="I15" s="348"/>
      <c r="J15" s="348"/>
      <c r="K15" s="348"/>
      <c r="L15" s="348"/>
      <c r="M15" s="348"/>
      <c r="N15" s="348"/>
      <c r="O15" s="348"/>
      <c r="P15" s="348"/>
      <c r="Q15" s="348"/>
      <c r="R15" s="348"/>
      <c r="S15" s="348"/>
      <c r="T15" s="348"/>
      <c r="U15" s="348"/>
    </row>
    <row r="16" spans="1:21" x14ac:dyDescent="0.25">
      <c r="A16" s="413"/>
      <c r="B16" s="413"/>
      <c r="C16" s="413"/>
      <c r="D16" s="413"/>
      <c r="E16" s="413"/>
      <c r="F16" s="413"/>
      <c r="G16" s="413"/>
      <c r="H16" s="413"/>
      <c r="I16" s="413"/>
      <c r="J16" s="413"/>
      <c r="K16" s="413"/>
      <c r="L16" s="413"/>
      <c r="M16" s="413"/>
      <c r="N16" s="413"/>
      <c r="O16" s="413"/>
      <c r="P16" s="413"/>
      <c r="Q16" s="413"/>
      <c r="R16" s="413"/>
      <c r="S16" s="413"/>
      <c r="T16" s="413"/>
      <c r="U16" s="413"/>
    </row>
    <row r="17" spans="1:24" x14ac:dyDescent="0.25">
      <c r="A17" s="59"/>
      <c r="T17" s="59"/>
    </row>
    <row r="18" spans="1:24" x14ac:dyDescent="0.25">
      <c r="A18" s="414" t="s">
        <v>494</v>
      </c>
      <c r="B18" s="414"/>
      <c r="C18" s="414"/>
      <c r="D18" s="414"/>
      <c r="E18" s="414"/>
      <c r="F18" s="414"/>
      <c r="G18" s="414"/>
      <c r="H18" s="414"/>
      <c r="I18" s="414"/>
      <c r="J18" s="414"/>
      <c r="K18" s="414"/>
      <c r="L18" s="414"/>
      <c r="M18" s="414"/>
      <c r="N18" s="414"/>
      <c r="O18" s="414"/>
      <c r="P18" s="414"/>
      <c r="Q18" s="414"/>
      <c r="R18" s="414"/>
      <c r="S18" s="414"/>
      <c r="T18" s="414"/>
      <c r="U18" s="414"/>
    </row>
    <row r="19" spans="1:24" x14ac:dyDescent="0.25">
      <c r="A19" s="59"/>
      <c r="B19" s="59"/>
      <c r="C19" s="59"/>
      <c r="D19" s="59"/>
      <c r="E19" s="59"/>
      <c r="F19" s="59"/>
      <c r="T19" s="59"/>
    </row>
    <row r="20" spans="1:24" ht="33" customHeight="1" x14ac:dyDescent="0.25">
      <c r="A20" s="415" t="s">
        <v>182</v>
      </c>
      <c r="B20" s="415" t="s">
        <v>181</v>
      </c>
      <c r="C20" s="410" t="s">
        <v>180</v>
      </c>
      <c r="D20" s="410"/>
      <c r="E20" s="423" t="s">
        <v>179</v>
      </c>
      <c r="F20" s="423"/>
      <c r="G20" s="420" t="s">
        <v>570</v>
      </c>
      <c r="H20" s="418" t="s">
        <v>554</v>
      </c>
      <c r="I20" s="419"/>
      <c r="J20" s="419"/>
      <c r="K20" s="419"/>
      <c r="L20" s="418" t="s">
        <v>553</v>
      </c>
      <c r="M20" s="419"/>
      <c r="N20" s="419"/>
      <c r="O20" s="419"/>
      <c r="P20" s="418" t="s">
        <v>556</v>
      </c>
      <c r="Q20" s="419"/>
      <c r="R20" s="419"/>
      <c r="S20" s="419"/>
      <c r="T20" s="412" t="s">
        <v>178</v>
      </c>
      <c r="U20" s="412"/>
      <c r="V20" s="69"/>
      <c r="W20" s="69"/>
      <c r="X20" s="69"/>
    </row>
    <row r="21" spans="1:24" ht="99.75" customHeight="1" x14ac:dyDescent="0.25">
      <c r="A21" s="416"/>
      <c r="B21" s="416"/>
      <c r="C21" s="410"/>
      <c r="D21" s="410"/>
      <c r="E21" s="423"/>
      <c r="F21" s="423"/>
      <c r="G21" s="421"/>
      <c r="H21" s="410" t="s">
        <v>2</v>
      </c>
      <c r="I21" s="410"/>
      <c r="J21" s="410" t="s">
        <v>9</v>
      </c>
      <c r="K21" s="410"/>
      <c r="L21" s="410" t="s">
        <v>2</v>
      </c>
      <c r="M21" s="410"/>
      <c r="N21" s="410" t="s">
        <v>9</v>
      </c>
      <c r="O21" s="410"/>
      <c r="P21" s="410" t="s">
        <v>2</v>
      </c>
      <c r="Q21" s="410"/>
      <c r="R21" s="410" t="s">
        <v>9</v>
      </c>
      <c r="S21" s="410"/>
      <c r="T21" s="412"/>
      <c r="U21" s="412"/>
    </row>
    <row r="22" spans="1:24" ht="89.25" customHeight="1" x14ac:dyDescent="0.25">
      <c r="A22" s="417"/>
      <c r="B22" s="417"/>
      <c r="C22" s="328" t="s">
        <v>2</v>
      </c>
      <c r="D22" s="328" t="s">
        <v>177</v>
      </c>
      <c r="E22" s="246" t="s">
        <v>557</v>
      </c>
      <c r="F22" s="246" t="s">
        <v>576</v>
      </c>
      <c r="G22" s="422"/>
      <c r="H22" s="297" t="s">
        <v>475</v>
      </c>
      <c r="I22" s="297" t="s">
        <v>476</v>
      </c>
      <c r="J22" s="297" t="s">
        <v>475</v>
      </c>
      <c r="K22" s="297" t="s">
        <v>476</v>
      </c>
      <c r="L22" s="297" t="s">
        <v>475</v>
      </c>
      <c r="M22" s="297" t="s">
        <v>476</v>
      </c>
      <c r="N22" s="297" t="s">
        <v>475</v>
      </c>
      <c r="O22" s="297" t="s">
        <v>476</v>
      </c>
      <c r="P22" s="297" t="s">
        <v>475</v>
      </c>
      <c r="Q22" s="297" t="s">
        <v>476</v>
      </c>
      <c r="R22" s="297" t="s">
        <v>475</v>
      </c>
      <c r="S22" s="297" t="s">
        <v>476</v>
      </c>
      <c r="T22" s="287" t="s">
        <v>2</v>
      </c>
      <c r="U22" s="287" t="s">
        <v>9</v>
      </c>
    </row>
    <row r="23" spans="1:24" ht="19.5" customHeight="1" x14ac:dyDescent="0.25">
      <c r="A23" s="298">
        <v>1</v>
      </c>
      <c r="B23" s="298">
        <v>2</v>
      </c>
      <c r="C23" s="298">
        <v>3</v>
      </c>
      <c r="D23" s="298">
        <v>4</v>
      </c>
      <c r="E23" s="298">
        <v>5</v>
      </c>
      <c r="F23" s="298">
        <v>6</v>
      </c>
      <c r="G23" s="298">
        <v>7</v>
      </c>
      <c r="H23" s="298">
        <v>8</v>
      </c>
      <c r="I23" s="298">
        <v>9</v>
      </c>
      <c r="J23" s="298">
        <v>10</v>
      </c>
      <c r="K23" s="298">
        <v>11</v>
      </c>
      <c r="L23" s="298">
        <v>12</v>
      </c>
      <c r="M23" s="298">
        <v>13</v>
      </c>
      <c r="N23" s="298">
        <v>14</v>
      </c>
      <c r="O23" s="298">
        <v>15</v>
      </c>
      <c r="P23" s="298">
        <v>16</v>
      </c>
      <c r="Q23" s="298">
        <v>17</v>
      </c>
      <c r="R23" s="298">
        <v>18</v>
      </c>
      <c r="S23" s="298">
        <v>19</v>
      </c>
      <c r="T23" s="298">
        <v>20</v>
      </c>
      <c r="U23" s="298">
        <v>21</v>
      </c>
    </row>
    <row r="24" spans="1:24" ht="47.25" customHeight="1" x14ac:dyDescent="0.25">
      <c r="A24" s="299">
        <v>1</v>
      </c>
      <c r="B24" s="300" t="s">
        <v>176</v>
      </c>
      <c r="C24" s="301">
        <f>SUM(C25:C29)</f>
        <v>10.739315</v>
      </c>
      <c r="D24" s="301">
        <f t="shared" ref="D24:S24" si="0">SUM(D25:D29)</f>
        <v>0</v>
      </c>
      <c r="E24" s="301">
        <f t="shared" si="0"/>
        <v>10.739315</v>
      </c>
      <c r="F24" s="301">
        <f t="shared" si="0"/>
        <v>10.739315</v>
      </c>
      <c r="G24" s="301">
        <f t="shared" si="0"/>
        <v>0</v>
      </c>
      <c r="H24" s="301">
        <f t="shared" si="0"/>
        <v>0</v>
      </c>
      <c r="I24" s="301">
        <f t="shared" si="0"/>
        <v>0</v>
      </c>
      <c r="J24" s="301">
        <f t="shared" si="0"/>
        <v>0</v>
      </c>
      <c r="K24" s="301">
        <f t="shared" si="0"/>
        <v>0</v>
      </c>
      <c r="L24" s="301">
        <f t="shared" si="0"/>
        <v>0</v>
      </c>
      <c r="M24" s="301">
        <f t="shared" si="0"/>
        <v>0</v>
      </c>
      <c r="N24" s="301">
        <f t="shared" si="0"/>
        <v>0</v>
      </c>
      <c r="O24" s="301">
        <f t="shared" si="0"/>
        <v>0</v>
      </c>
      <c r="P24" s="301">
        <f t="shared" si="0"/>
        <v>10.739315</v>
      </c>
      <c r="Q24" s="301">
        <f t="shared" si="0"/>
        <v>0</v>
      </c>
      <c r="R24" s="301">
        <f t="shared" si="0"/>
        <v>0</v>
      </c>
      <c r="S24" s="301">
        <f t="shared" si="0"/>
        <v>0</v>
      </c>
      <c r="T24" s="301">
        <f t="shared" ref="T24:T64" si="1">H24+L24+P24</f>
        <v>10.739315</v>
      </c>
      <c r="U24" s="302">
        <f>J24+N24+R24</f>
        <v>0</v>
      </c>
    </row>
    <row r="25" spans="1:24" ht="24" customHeight="1" x14ac:dyDescent="0.25">
      <c r="A25" s="303" t="s">
        <v>175</v>
      </c>
      <c r="B25" s="304" t="s">
        <v>174</v>
      </c>
      <c r="C25" s="301">
        <v>0</v>
      </c>
      <c r="D25" s="301">
        <f>C25</f>
        <v>0</v>
      </c>
      <c r="E25" s="301">
        <f t="shared" ref="E25:E64" si="2">C25</f>
        <v>0</v>
      </c>
      <c r="F25" s="301">
        <f>E25-G25-J25</f>
        <v>0</v>
      </c>
      <c r="G25" s="305">
        <v>0</v>
      </c>
      <c r="H25" s="305">
        <v>0</v>
      </c>
      <c r="I25" s="305">
        <v>0</v>
      </c>
      <c r="J25" s="305">
        <v>0</v>
      </c>
      <c r="K25" s="305">
        <v>0</v>
      </c>
      <c r="L25" s="305">
        <v>0</v>
      </c>
      <c r="M25" s="305">
        <v>0</v>
      </c>
      <c r="N25" s="305">
        <v>0</v>
      </c>
      <c r="O25" s="305">
        <v>0</v>
      </c>
      <c r="P25" s="305">
        <v>0</v>
      </c>
      <c r="Q25" s="305">
        <v>0</v>
      </c>
      <c r="R25" s="305">
        <f>P25</f>
        <v>0</v>
      </c>
      <c r="S25" s="305">
        <v>0</v>
      </c>
      <c r="T25" s="301">
        <f t="shared" si="1"/>
        <v>0</v>
      </c>
      <c r="U25" s="302">
        <f t="shared" ref="U25:U64" si="3">J25+N25+R25</f>
        <v>0</v>
      </c>
    </row>
    <row r="26" spans="1:24" x14ac:dyDescent="0.25">
      <c r="A26" s="303" t="s">
        <v>173</v>
      </c>
      <c r="B26" s="304" t="s">
        <v>172</v>
      </c>
      <c r="C26" s="301">
        <v>0</v>
      </c>
      <c r="D26" s="301">
        <f t="shared" ref="D26" si="4">C26</f>
        <v>0</v>
      </c>
      <c r="E26" s="301">
        <f t="shared" si="2"/>
        <v>0</v>
      </c>
      <c r="F26" s="301">
        <f t="shared" ref="F26:F64" si="5">E26-G26-J26</f>
        <v>0</v>
      </c>
      <c r="G26" s="305">
        <v>0</v>
      </c>
      <c r="H26" s="305">
        <v>0</v>
      </c>
      <c r="I26" s="305">
        <v>0</v>
      </c>
      <c r="J26" s="305">
        <v>0</v>
      </c>
      <c r="K26" s="305">
        <v>0</v>
      </c>
      <c r="L26" s="305">
        <v>0</v>
      </c>
      <c r="M26" s="305">
        <v>0</v>
      </c>
      <c r="N26" s="305">
        <v>0</v>
      </c>
      <c r="O26" s="305">
        <v>0</v>
      </c>
      <c r="P26" s="305">
        <v>0</v>
      </c>
      <c r="Q26" s="305">
        <v>0</v>
      </c>
      <c r="R26" s="305">
        <f t="shared" ref="R26:R64" si="6">P26</f>
        <v>0</v>
      </c>
      <c r="S26" s="305">
        <v>0</v>
      </c>
      <c r="T26" s="301">
        <f t="shared" si="1"/>
        <v>0</v>
      </c>
      <c r="U26" s="302">
        <f t="shared" si="3"/>
        <v>0</v>
      </c>
    </row>
    <row r="27" spans="1:24" ht="31.5" x14ac:dyDescent="0.25">
      <c r="A27" s="303" t="s">
        <v>171</v>
      </c>
      <c r="B27" s="304" t="s">
        <v>431</v>
      </c>
      <c r="C27" s="301">
        <v>10.739315</v>
      </c>
      <c r="D27" s="301">
        <v>0</v>
      </c>
      <c r="E27" s="301">
        <f t="shared" si="2"/>
        <v>10.739315</v>
      </c>
      <c r="F27" s="301">
        <f t="shared" si="5"/>
        <v>10.739315</v>
      </c>
      <c r="G27" s="305">
        <v>0</v>
      </c>
      <c r="H27" s="305">
        <v>0</v>
      </c>
      <c r="I27" s="305">
        <v>0</v>
      </c>
      <c r="J27" s="305">
        <v>0</v>
      </c>
      <c r="K27" s="305">
        <v>0</v>
      </c>
      <c r="L27" s="305">
        <v>0</v>
      </c>
      <c r="M27" s="305">
        <v>0</v>
      </c>
      <c r="N27" s="306">
        <v>0</v>
      </c>
      <c r="O27" s="305">
        <v>0</v>
      </c>
      <c r="P27" s="305">
        <v>10.739315</v>
      </c>
      <c r="Q27" s="305">
        <v>0</v>
      </c>
      <c r="R27" s="305">
        <v>0</v>
      </c>
      <c r="S27" s="305">
        <v>0</v>
      </c>
      <c r="T27" s="301">
        <f t="shared" si="1"/>
        <v>10.739315</v>
      </c>
      <c r="U27" s="302">
        <f t="shared" si="3"/>
        <v>0</v>
      </c>
    </row>
    <row r="28" spans="1:24" x14ac:dyDescent="0.25">
      <c r="A28" s="303" t="s">
        <v>170</v>
      </c>
      <c r="B28" s="304" t="s">
        <v>169</v>
      </c>
      <c r="C28" s="301">
        <v>0</v>
      </c>
      <c r="D28" s="301">
        <v>0</v>
      </c>
      <c r="E28" s="301">
        <f t="shared" si="2"/>
        <v>0</v>
      </c>
      <c r="F28" s="301">
        <f t="shared" si="5"/>
        <v>0</v>
      </c>
      <c r="G28" s="305">
        <v>0</v>
      </c>
      <c r="H28" s="305">
        <v>0</v>
      </c>
      <c r="I28" s="305">
        <v>0</v>
      </c>
      <c r="J28" s="305">
        <v>0</v>
      </c>
      <c r="K28" s="305">
        <v>0</v>
      </c>
      <c r="L28" s="305">
        <v>0</v>
      </c>
      <c r="M28" s="305">
        <v>0</v>
      </c>
      <c r="N28" s="305">
        <v>0</v>
      </c>
      <c r="O28" s="305">
        <v>0</v>
      </c>
      <c r="P28" s="305">
        <v>0</v>
      </c>
      <c r="Q28" s="305">
        <v>0</v>
      </c>
      <c r="R28" s="305">
        <f t="shared" si="6"/>
        <v>0</v>
      </c>
      <c r="S28" s="305">
        <v>0</v>
      </c>
      <c r="T28" s="301">
        <f t="shared" si="1"/>
        <v>0</v>
      </c>
      <c r="U28" s="302">
        <f t="shared" si="3"/>
        <v>0</v>
      </c>
    </row>
    <row r="29" spans="1:24" x14ac:dyDescent="0.25">
      <c r="A29" s="303" t="s">
        <v>168</v>
      </c>
      <c r="B29" s="68" t="s">
        <v>167</v>
      </c>
      <c r="C29" s="301">
        <v>0</v>
      </c>
      <c r="D29" s="301">
        <v>0</v>
      </c>
      <c r="E29" s="301">
        <f t="shared" si="2"/>
        <v>0</v>
      </c>
      <c r="F29" s="301">
        <f t="shared" si="5"/>
        <v>0</v>
      </c>
      <c r="G29" s="305">
        <v>0</v>
      </c>
      <c r="H29" s="305">
        <v>0</v>
      </c>
      <c r="I29" s="305">
        <v>0</v>
      </c>
      <c r="J29" s="305">
        <v>0</v>
      </c>
      <c r="K29" s="305">
        <v>0</v>
      </c>
      <c r="L29" s="305">
        <v>0</v>
      </c>
      <c r="M29" s="305">
        <v>0</v>
      </c>
      <c r="N29" s="305">
        <v>0</v>
      </c>
      <c r="O29" s="305">
        <v>0</v>
      </c>
      <c r="P29" s="305">
        <v>0</v>
      </c>
      <c r="Q29" s="305">
        <v>0</v>
      </c>
      <c r="R29" s="305">
        <f t="shared" si="6"/>
        <v>0</v>
      </c>
      <c r="S29" s="305">
        <v>0</v>
      </c>
      <c r="T29" s="301">
        <f t="shared" si="1"/>
        <v>0</v>
      </c>
      <c r="U29" s="302">
        <f t="shared" si="3"/>
        <v>0</v>
      </c>
    </row>
    <row r="30" spans="1:24" ht="47.25" x14ac:dyDescent="0.25">
      <c r="A30" s="299" t="s">
        <v>61</v>
      </c>
      <c r="B30" s="300" t="s">
        <v>166</v>
      </c>
      <c r="C30" s="301">
        <f t="shared" ref="C30:S30" si="7">SUM(C31:C34)</f>
        <v>8.9494291700000002</v>
      </c>
      <c r="D30" s="301">
        <v>0</v>
      </c>
      <c r="E30" s="301">
        <f t="shared" si="2"/>
        <v>8.9494291700000002</v>
      </c>
      <c r="F30" s="301">
        <f t="shared" si="5"/>
        <v>8.9494291700000002</v>
      </c>
      <c r="G30" s="301">
        <f t="shared" si="7"/>
        <v>0</v>
      </c>
      <c r="H30" s="301">
        <f t="shared" si="7"/>
        <v>0</v>
      </c>
      <c r="I30" s="301">
        <f t="shared" si="7"/>
        <v>0</v>
      </c>
      <c r="J30" s="301">
        <f t="shared" si="7"/>
        <v>0</v>
      </c>
      <c r="K30" s="301">
        <f t="shared" si="7"/>
        <v>0</v>
      </c>
      <c r="L30" s="301">
        <f t="shared" si="7"/>
        <v>0</v>
      </c>
      <c r="M30" s="301">
        <f t="shared" si="7"/>
        <v>0</v>
      </c>
      <c r="N30" s="301">
        <f t="shared" ref="N30" si="8">SUM(N31:N34)</f>
        <v>0</v>
      </c>
      <c r="O30" s="301">
        <f t="shared" si="7"/>
        <v>0</v>
      </c>
      <c r="P30" s="301">
        <f t="shared" si="7"/>
        <v>8.9494291700000002</v>
      </c>
      <c r="Q30" s="301">
        <f t="shared" si="7"/>
        <v>0</v>
      </c>
      <c r="R30" s="301">
        <f t="shared" si="7"/>
        <v>0</v>
      </c>
      <c r="S30" s="301">
        <f t="shared" si="7"/>
        <v>0</v>
      </c>
      <c r="T30" s="301">
        <f t="shared" si="1"/>
        <v>8.9494291700000002</v>
      </c>
      <c r="U30" s="302">
        <f t="shared" si="3"/>
        <v>0</v>
      </c>
    </row>
    <row r="31" spans="1:24" x14ac:dyDescent="0.25">
      <c r="A31" s="299" t="s">
        <v>165</v>
      </c>
      <c r="B31" s="304" t="s">
        <v>164</v>
      </c>
      <c r="C31" s="301">
        <v>0</v>
      </c>
      <c r="D31" s="301">
        <v>0</v>
      </c>
      <c r="E31" s="301">
        <f t="shared" si="2"/>
        <v>0</v>
      </c>
      <c r="F31" s="301">
        <f t="shared" si="5"/>
        <v>0</v>
      </c>
      <c r="G31" s="305">
        <v>0</v>
      </c>
      <c r="H31" s="305">
        <v>0</v>
      </c>
      <c r="I31" s="305">
        <v>0</v>
      </c>
      <c r="J31" s="305">
        <v>0</v>
      </c>
      <c r="K31" s="305">
        <v>0</v>
      </c>
      <c r="L31" s="305">
        <v>0</v>
      </c>
      <c r="M31" s="305">
        <v>0</v>
      </c>
      <c r="N31" s="305">
        <v>0</v>
      </c>
      <c r="O31" s="305">
        <v>0</v>
      </c>
      <c r="P31" s="305">
        <v>0</v>
      </c>
      <c r="Q31" s="305">
        <v>0</v>
      </c>
      <c r="R31" s="305">
        <f t="shared" si="6"/>
        <v>0</v>
      </c>
      <c r="S31" s="305">
        <v>0</v>
      </c>
      <c r="T31" s="301">
        <f t="shared" si="1"/>
        <v>0</v>
      </c>
      <c r="U31" s="302">
        <f t="shared" si="3"/>
        <v>0</v>
      </c>
    </row>
    <row r="32" spans="1:24" ht="31.5" x14ac:dyDescent="0.25">
      <c r="A32" s="299" t="s">
        <v>163</v>
      </c>
      <c r="B32" s="304" t="s">
        <v>162</v>
      </c>
      <c r="C32" s="301">
        <v>0</v>
      </c>
      <c r="D32" s="301">
        <v>0</v>
      </c>
      <c r="E32" s="301">
        <f t="shared" si="2"/>
        <v>0</v>
      </c>
      <c r="F32" s="301">
        <f t="shared" si="5"/>
        <v>0</v>
      </c>
      <c r="G32" s="305">
        <v>0</v>
      </c>
      <c r="H32" s="305">
        <v>0</v>
      </c>
      <c r="I32" s="305">
        <v>0</v>
      </c>
      <c r="J32" s="305">
        <v>0</v>
      </c>
      <c r="K32" s="305">
        <v>0</v>
      </c>
      <c r="L32" s="305">
        <v>0</v>
      </c>
      <c r="M32" s="305">
        <v>0</v>
      </c>
      <c r="N32" s="305">
        <v>0</v>
      </c>
      <c r="O32" s="305">
        <v>0</v>
      </c>
      <c r="P32" s="305">
        <v>0</v>
      </c>
      <c r="Q32" s="305">
        <v>0</v>
      </c>
      <c r="R32" s="305">
        <f t="shared" si="6"/>
        <v>0</v>
      </c>
      <c r="S32" s="305">
        <v>0</v>
      </c>
      <c r="T32" s="301">
        <f t="shared" si="1"/>
        <v>0</v>
      </c>
      <c r="U32" s="302">
        <f t="shared" si="3"/>
        <v>0</v>
      </c>
    </row>
    <row r="33" spans="1:21" x14ac:dyDescent="0.25">
      <c r="A33" s="299" t="s">
        <v>161</v>
      </c>
      <c r="B33" s="304" t="s">
        <v>160</v>
      </c>
      <c r="C33" s="301">
        <v>8.9494291700000002</v>
      </c>
      <c r="D33" s="301">
        <v>0</v>
      </c>
      <c r="E33" s="301">
        <f t="shared" si="2"/>
        <v>8.9494291700000002</v>
      </c>
      <c r="F33" s="301">
        <f t="shared" si="5"/>
        <v>8.9494291700000002</v>
      </c>
      <c r="G33" s="305">
        <v>0</v>
      </c>
      <c r="H33" s="305">
        <v>0</v>
      </c>
      <c r="I33" s="305">
        <v>0</v>
      </c>
      <c r="J33" s="305">
        <v>0</v>
      </c>
      <c r="K33" s="305">
        <v>0</v>
      </c>
      <c r="L33" s="305">
        <v>0</v>
      </c>
      <c r="M33" s="305">
        <v>0</v>
      </c>
      <c r="N33" s="305">
        <v>0</v>
      </c>
      <c r="O33" s="305">
        <v>0</v>
      </c>
      <c r="P33" s="305">
        <v>8.9494291700000002</v>
      </c>
      <c r="Q33" s="305">
        <v>0</v>
      </c>
      <c r="R33" s="305">
        <v>0</v>
      </c>
      <c r="S33" s="305">
        <v>0</v>
      </c>
      <c r="T33" s="301">
        <f t="shared" si="1"/>
        <v>8.9494291700000002</v>
      </c>
      <c r="U33" s="302">
        <f t="shared" si="3"/>
        <v>0</v>
      </c>
    </row>
    <row r="34" spans="1:21" x14ac:dyDescent="0.25">
      <c r="A34" s="299" t="s">
        <v>159</v>
      </c>
      <c r="B34" s="304" t="s">
        <v>158</v>
      </c>
      <c r="C34" s="301">
        <v>0</v>
      </c>
      <c r="D34" s="301">
        <v>0</v>
      </c>
      <c r="E34" s="301">
        <f t="shared" si="2"/>
        <v>0</v>
      </c>
      <c r="F34" s="301">
        <f t="shared" si="5"/>
        <v>0</v>
      </c>
      <c r="G34" s="305">
        <v>0</v>
      </c>
      <c r="H34" s="305">
        <v>0</v>
      </c>
      <c r="I34" s="305">
        <v>0</v>
      </c>
      <c r="J34" s="305">
        <v>0</v>
      </c>
      <c r="K34" s="305">
        <v>0</v>
      </c>
      <c r="L34" s="305">
        <v>0</v>
      </c>
      <c r="M34" s="305">
        <v>0</v>
      </c>
      <c r="N34" s="305">
        <v>0</v>
      </c>
      <c r="O34" s="305">
        <v>0</v>
      </c>
      <c r="P34" s="305">
        <v>0</v>
      </c>
      <c r="Q34" s="305">
        <v>0</v>
      </c>
      <c r="R34" s="305">
        <f t="shared" si="6"/>
        <v>0</v>
      </c>
      <c r="S34" s="305">
        <v>0</v>
      </c>
      <c r="T34" s="301">
        <f t="shared" si="1"/>
        <v>0</v>
      </c>
      <c r="U34" s="302">
        <f t="shared" si="3"/>
        <v>0</v>
      </c>
    </row>
    <row r="35" spans="1:21" ht="31.5" x14ac:dyDescent="0.25">
      <c r="A35" s="299" t="s">
        <v>60</v>
      </c>
      <c r="B35" s="300" t="s">
        <v>157</v>
      </c>
      <c r="C35" s="301">
        <v>0</v>
      </c>
      <c r="D35" s="301">
        <v>0</v>
      </c>
      <c r="E35" s="301">
        <f t="shared" si="2"/>
        <v>0</v>
      </c>
      <c r="F35" s="301">
        <f t="shared" si="5"/>
        <v>0</v>
      </c>
      <c r="G35" s="301">
        <v>0</v>
      </c>
      <c r="H35" s="301">
        <v>0</v>
      </c>
      <c r="I35" s="301">
        <v>0</v>
      </c>
      <c r="J35" s="301">
        <v>0</v>
      </c>
      <c r="K35" s="301">
        <v>0</v>
      </c>
      <c r="L35" s="301">
        <v>0</v>
      </c>
      <c r="M35" s="301">
        <v>0</v>
      </c>
      <c r="N35" s="307">
        <v>0</v>
      </c>
      <c r="O35" s="301">
        <v>0</v>
      </c>
      <c r="P35" s="301">
        <v>0</v>
      </c>
      <c r="Q35" s="301">
        <v>0</v>
      </c>
      <c r="R35" s="301">
        <f t="shared" si="6"/>
        <v>0</v>
      </c>
      <c r="S35" s="301">
        <v>0</v>
      </c>
      <c r="T35" s="301">
        <f t="shared" si="1"/>
        <v>0</v>
      </c>
      <c r="U35" s="302">
        <f t="shared" si="3"/>
        <v>0</v>
      </c>
    </row>
    <row r="36" spans="1:21" ht="31.5" x14ac:dyDescent="0.25">
      <c r="A36" s="303" t="s">
        <v>156</v>
      </c>
      <c r="B36" s="308" t="s">
        <v>155</v>
      </c>
      <c r="C36" s="309">
        <v>0</v>
      </c>
      <c r="D36" s="301">
        <v>0</v>
      </c>
      <c r="E36" s="301">
        <f t="shared" si="2"/>
        <v>0</v>
      </c>
      <c r="F36" s="301">
        <f t="shared" si="5"/>
        <v>0</v>
      </c>
      <c r="G36" s="305">
        <v>0</v>
      </c>
      <c r="H36" s="305">
        <v>0</v>
      </c>
      <c r="I36" s="305">
        <v>0</v>
      </c>
      <c r="J36" s="305">
        <v>0</v>
      </c>
      <c r="K36" s="305">
        <v>0</v>
      </c>
      <c r="L36" s="305">
        <v>0</v>
      </c>
      <c r="M36" s="305">
        <v>0</v>
      </c>
      <c r="N36" s="305">
        <v>0</v>
      </c>
      <c r="O36" s="305">
        <v>0</v>
      </c>
      <c r="P36" s="305">
        <v>0</v>
      </c>
      <c r="Q36" s="305">
        <v>0</v>
      </c>
      <c r="R36" s="305">
        <f t="shared" si="6"/>
        <v>0</v>
      </c>
      <c r="S36" s="305">
        <v>0</v>
      </c>
      <c r="T36" s="301">
        <f t="shared" si="1"/>
        <v>0</v>
      </c>
      <c r="U36" s="302">
        <f t="shared" si="3"/>
        <v>0</v>
      </c>
    </row>
    <row r="37" spans="1:21" x14ac:dyDescent="0.25">
      <c r="A37" s="303" t="s">
        <v>154</v>
      </c>
      <c r="B37" s="308" t="s">
        <v>144</v>
      </c>
      <c r="C37" s="309">
        <v>0</v>
      </c>
      <c r="D37" s="301">
        <v>0</v>
      </c>
      <c r="E37" s="301">
        <f t="shared" si="2"/>
        <v>0</v>
      </c>
      <c r="F37" s="301">
        <f t="shared" si="5"/>
        <v>0</v>
      </c>
      <c r="G37" s="305">
        <v>0</v>
      </c>
      <c r="H37" s="305">
        <v>0</v>
      </c>
      <c r="I37" s="305">
        <v>0</v>
      </c>
      <c r="J37" s="305">
        <v>0</v>
      </c>
      <c r="K37" s="305">
        <v>0</v>
      </c>
      <c r="L37" s="305">
        <v>0</v>
      </c>
      <c r="M37" s="305">
        <v>0</v>
      </c>
      <c r="N37" s="306">
        <v>0</v>
      </c>
      <c r="O37" s="305">
        <v>0</v>
      </c>
      <c r="P37" s="305">
        <v>0</v>
      </c>
      <c r="Q37" s="305">
        <v>0</v>
      </c>
      <c r="R37" s="305">
        <f t="shared" si="6"/>
        <v>0</v>
      </c>
      <c r="S37" s="305">
        <v>0</v>
      </c>
      <c r="T37" s="301">
        <f t="shared" si="1"/>
        <v>0</v>
      </c>
      <c r="U37" s="302">
        <f t="shared" si="3"/>
        <v>0</v>
      </c>
    </row>
    <row r="38" spans="1:21" x14ac:dyDescent="0.25">
      <c r="A38" s="303" t="s">
        <v>153</v>
      </c>
      <c r="B38" s="308" t="s">
        <v>142</v>
      </c>
      <c r="C38" s="309">
        <v>0</v>
      </c>
      <c r="D38" s="301">
        <v>0</v>
      </c>
      <c r="E38" s="301">
        <f t="shared" si="2"/>
        <v>0</v>
      </c>
      <c r="F38" s="301">
        <f t="shared" si="5"/>
        <v>0</v>
      </c>
      <c r="G38" s="305">
        <v>0</v>
      </c>
      <c r="H38" s="305">
        <v>0</v>
      </c>
      <c r="I38" s="305">
        <v>0</v>
      </c>
      <c r="J38" s="305">
        <v>0</v>
      </c>
      <c r="K38" s="305">
        <v>0</v>
      </c>
      <c r="L38" s="305">
        <v>0</v>
      </c>
      <c r="M38" s="305">
        <v>0</v>
      </c>
      <c r="N38" s="305">
        <v>0</v>
      </c>
      <c r="O38" s="305">
        <v>0</v>
      </c>
      <c r="P38" s="305">
        <v>0</v>
      </c>
      <c r="Q38" s="305">
        <v>0</v>
      </c>
      <c r="R38" s="305">
        <f t="shared" si="6"/>
        <v>0</v>
      </c>
      <c r="S38" s="305">
        <v>0</v>
      </c>
      <c r="T38" s="301">
        <f t="shared" si="1"/>
        <v>0</v>
      </c>
      <c r="U38" s="302">
        <f t="shared" si="3"/>
        <v>0</v>
      </c>
    </row>
    <row r="39" spans="1:21" ht="31.5" x14ac:dyDescent="0.25">
      <c r="A39" s="303" t="s">
        <v>152</v>
      </c>
      <c r="B39" s="304" t="s">
        <v>140</v>
      </c>
      <c r="C39" s="301">
        <v>0</v>
      </c>
      <c r="D39" s="301">
        <v>0</v>
      </c>
      <c r="E39" s="301">
        <f t="shared" si="2"/>
        <v>0</v>
      </c>
      <c r="F39" s="301">
        <f t="shared" si="5"/>
        <v>0</v>
      </c>
      <c r="G39" s="305">
        <v>0</v>
      </c>
      <c r="H39" s="305">
        <v>0</v>
      </c>
      <c r="I39" s="305">
        <v>0</v>
      </c>
      <c r="J39" s="305">
        <v>0</v>
      </c>
      <c r="K39" s="305">
        <v>0</v>
      </c>
      <c r="L39" s="305">
        <v>0</v>
      </c>
      <c r="M39" s="305">
        <v>0</v>
      </c>
      <c r="N39" s="305">
        <v>0</v>
      </c>
      <c r="O39" s="305">
        <v>0</v>
      </c>
      <c r="P39" s="305">
        <v>0</v>
      </c>
      <c r="Q39" s="305">
        <v>0</v>
      </c>
      <c r="R39" s="305">
        <f t="shared" si="6"/>
        <v>0</v>
      </c>
      <c r="S39" s="305">
        <v>0</v>
      </c>
      <c r="T39" s="301">
        <f t="shared" si="1"/>
        <v>0</v>
      </c>
      <c r="U39" s="302">
        <f t="shared" si="3"/>
        <v>0</v>
      </c>
    </row>
    <row r="40" spans="1:21" ht="31.5" x14ac:dyDescent="0.25">
      <c r="A40" s="303" t="s">
        <v>151</v>
      </c>
      <c r="B40" s="304" t="s">
        <v>138</v>
      </c>
      <c r="C40" s="301">
        <v>0</v>
      </c>
      <c r="D40" s="301">
        <v>0</v>
      </c>
      <c r="E40" s="301">
        <f t="shared" si="2"/>
        <v>0</v>
      </c>
      <c r="F40" s="301">
        <f t="shared" si="5"/>
        <v>0</v>
      </c>
      <c r="G40" s="305">
        <v>0</v>
      </c>
      <c r="H40" s="305">
        <v>0</v>
      </c>
      <c r="I40" s="305">
        <v>0</v>
      </c>
      <c r="J40" s="305">
        <v>0</v>
      </c>
      <c r="K40" s="305">
        <v>0</v>
      </c>
      <c r="L40" s="305">
        <v>0</v>
      </c>
      <c r="M40" s="305">
        <v>0</v>
      </c>
      <c r="N40" s="305">
        <v>0</v>
      </c>
      <c r="O40" s="305">
        <v>0</v>
      </c>
      <c r="P40" s="305">
        <v>0</v>
      </c>
      <c r="Q40" s="305">
        <v>0</v>
      </c>
      <c r="R40" s="305">
        <f t="shared" si="6"/>
        <v>0</v>
      </c>
      <c r="S40" s="305">
        <v>0</v>
      </c>
      <c r="T40" s="301">
        <f t="shared" si="1"/>
        <v>0</v>
      </c>
      <c r="U40" s="302">
        <f t="shared" si="3"/>
        <v>0</v>
      </c>
    </row>
    <row r="41" spans="1:21" x14ac:dyDescent="0.25">
      <c r="A41" s="303" t="s">
        <v>150</v>
      </c>
      <c r="B41" s="304" t="s">
        <v>136</v>
      </c>
      <c r="C41" s="301">
        <v>0</v>
      </c>
      <c r="D41" s="301">
        <v>0</v>
      </c>
      <c r="E41" s="301">
        <f t="shared" si="2"/>
        <v>0</v>
      </c>
      <c r="F41" s="301">
        <f t="shared" si="5"/>
        <v>0</v>
      </c>
      <c r="G41" s="305">
        <v>0</v>
      </c>
      <c r="H41" s="305">
        <v>0</v>
      </c>
      <c r="I41" s="305">
        <v>0</v>
      </c>
      <c r="J41" s="305">
        <v>0</v>
      </c>
      <c r="K41" s="305">
        <v>0</v>
      </c>
      <c r="L41" s="305">
        <v>0</v>
      </c>
      <c r="M41" s="305">
        <v>0</v>
      </c>
      <c r="N41" s="305">
        <v>0</v>
      </c>
      <c r="O41" s="305">
        <v>0</v>
      </c>
      <c r="P41" s="305">
        <v>0</v>
      </c>
      <c r="Q41" s="305">
        <v>0</v>
      </c>
      <c r="R41" s="305">
        <f t="shared" si="6"/>
        <v>0</v>
      </c>
      <c r="S41" s="305">
        <v>0</v>
      </c>
      <c r="T41" s="301">
        <f t="shared" si="1"/>
        <v>0</v>
      </c>
      <c r="U41" s="302">
        <f t="shared" si="3"/>
        <v>0</v>
      </c>
    </row>
    <row r="42" spans="1:21" ht="18.75" x14ac:dyDescent="0.25">
      <c r="A42" s="303" t="s">
        <v>149</v>
      </c>
      <c r="B42" s="308" t="s">
        <v>558</v>
      </c>
      <c r="C42" s="309">
        <v>0</v>
      </c>
      <c r="D42" s="301">
        <v>0</v>
      </c>
      <c r="E42" s="301">
        <f t="shared" si="2"/>
        <v>0</v>
      </c>
      <c r="F42" s="301">
        <f t="shared" si="5"/>
        <v>0</v>
      </c>
      <c r="G42" s="305">
        <v>0</v>
      </c>
      <c r="H42" s="305">
        <v>0</v>
      </c>
      <c r="I42" s="305">
        <v>0</v>
      </c>
      <c r="J42" s="305">
        <v>0</v>
      </c>
      <c r="K42" s="305">
        <v>0</v>
      </c>
      <c r="L42" s="305">
        <v>0</v>
      </c>
      <c r="M42" s="305">
        <v>0</v>
      </c>
      <c r="N42" s="305">
        <v>0</v>
      </c>
      <c r="O42" s="305">
        <v>0</v>
      </c>
      <c r="P42" s="305">
        <v>0</v>
      </c>
      <c r="Q42" s="305">
        <v>0</v>
      </c>
      <c r="R42" s="305">
        <f t="shared" si="6"/>
        <v>0</v>
      </c>
      <c r="S42" s="305">
        <v>0</v>
      </c>
      <c r="T42" s="301">
        <f t="shared" si="1"/>
        <v>0</v>
      </c>
      <c r="U42" s="302">
        <f t="shared" si="3"/>
        <v>0</v>
      </c>
    </row>
    <row r="43" spans="1:21" x14ac:dyDescent="0.25">
      <c r="A43" s="299" t="s">
        <v>59</v>
      </c>
      <c r="B43" s="300" t="s">
        <v>148</v>
      </c>
      <c r="C43" s="301">
        <v>0</v>
      </c>
      <c r="D43" s="301">
        <v>0</v>
      </c>
      <c r="E43" s="301">
        <f t="shared" si="2"/>
        <v>0</v>
      </c>
      <c r="F43" s="301">
        <f t="shared" si="5"/>
        <v>0</v>
      </c>
      <c r="G43" s="301">
        <v>0</v>
      </c>
      <c r="H43" s="301">
        <v>0</v>
      </c>
      <c r="I43" s="301">
        <v>0</v>
      </c>
      <c r="J43" s="301">
        <v>0</v>
      </c>
      <c r="K43" s="301">
        <v>0</v>
      </c>
      <c r="L43" s="301">
        <v>0</v>
      </c>
      <c r="M43" s="301">
        <v>0</v>
      </c>
      <c r="N43" s="307">
        <v>0</v>
      </c>
      <c r="O43" s="301">
        <v>0</v>
      </c>
      <c r="P43" s="301">
        <v>0</v>
      </c>
      <c r="Q43" s="301">
        <v>0</v>
      </c>
      <c r="R43" s="301">
        <f t="shared" si="6"/>
        <v>0</v>
      </c>
      <c r="S43" s="301">
        <v>0</v>
      </c>
      <c r="T43" s="301">
        <f t="shared" si="1"/>
        <v>0</v>
      </c>
      <c r="U43" s="302">
        <f t="shared" si="3"/>
        <v>0</v>
      </c>
    </row>
    <row r="44" spans="1:21" x14ac:dyDescent="0.25">
      <c r="A44" s="303" t="s">
        <v>147</v>
      </c>
      <c r="B44" s="304" t="s">
        <v>146</v>
      </c>
      <c r="C44" s="301">
        <v>0</v>
      </c>
      <c r="D44" s="301">
        <v>0</v>
      </c>
      <c r="E44" s="301">
        <f t="shared" si="2"/>
        <v>0</v>
      </c>
      <c r="F44" s="301">
        <f t="shared" si="5"/>
        <v>0</v>
      </c>
      <c r="G44" s="305">
        <v>0</v>
      </c>
      <c r="H44" s="305">
        <v>0</v>
      </c>
      <c r="I44" s="305">
        <v>0</v>
      </c>
      <c r="J44" s="305">
        <v>0</v>
      </c>
      <c r="K44" s="305">
        <v>0</v>
      </c>
      <c r="L44" s="305">
        <v>0</v>
      </c>
      <c r="M44" s="305">
        <v>0</v>
      </c>
      <c r="N44" s="305">
        <v>0</v>
      </c>
      <c r="O44" s="305">
        <v>0</v>
      </c>
      <c r="P44" s="305">
        <v>0</v>
      </c>
      <c r="Q44" s="305">
        <v>0</v>
      </c>
      <c r="R44" s="305">
        <f t="shared" si="6"/>
        <v>0</v>
      </c>
      <c r="S44" s="305">
        <v>0</v>
      </c>
      <c r="T44" s="301">
        <f t="shared" si="1"/>
        <v>0</v>
      </c>
      <c r="U44" s="302">
        <f t="shared" si="3"/>
        <v>0</v>
      </c>
    </row>
    <row r="45" spans="1:21" x14ac:dyDescent="0.25">
      <c r="A45" s="303" t="s">
        <v>145</v>
      </c>
      <c r="B45" s="304" t="s">
        <v>144</v>
      </c>
      <c r="C45" s="301">
        <v>0</v>
      </c>
      <c r="D45" s="301">
        <v>0</v>
      </c>
      <c r="E45" s="301">
        <f t="shared" si="2"/>
        <v>0</v>
      </c>
      <c r="F45" s="301">
        <f t="shared" si="5"/>
        <v>0</v>
      </c>
      <c r="G45" s="305">
        <v>0</v>
      </c>
      <c r="H45" s="305">
        <v>0</v>
      </c>
      <c r="I45" s="305">
        <v>0</v>
      </c>
      <c r="J45" s="305">
        <v>0</v>
      </c>
      <c r="K45" s="305">
        <v>0</v>
      </c>
      <c r="L45" s="305">
        <v>0</v>
      </c>
      <c r="M45" s="305">
        <v>0</v>
      </c>
      <c r="N45" s="306">
        <v>0</v>
      </c>
      <c r="O45" s="305">
        <v>0</v>
      </c>
      <c r="P45" s="305">
        <v>0</v>
      </c>
      <c r="Q45" s="305">
        <v>0</v>
      </c>
      <c r="R45" s="305">
        <f t="shared" si="6"/>
        <v>0</v>
      </c>
      <c r="S45" s="305">
        <v>0</v>
      </c>
      <c r="T45" s="301">
        <f t="shared" si="1"/>
        <v>0</v>
      </c>
      <c r="U45" s="302">
        <f t="shared" si="3"/>
        <v>0</v>
      </c>
    </row>
    <row r="46" spans="1:21" x14ac:dyDescent="0.25">
      <c r="A46" s="303" t="s">
        <v>143</v>
      </c>
      <c r="B46" s="304" t="s">
        <v>142</v>
      </c>
      <c r="C46" s="301">
        <v>0</v>
      </c>
      <c r="D46" s="301">
        <v>0</v>
      </c>
      <c r="E46" s="301">
        <f t="shared" si="2"/>
        <v>0</v>
      </c>
      <c r="F46" s="301">
        <f t="shared" si="5"/>
        <v>0</v>
      </c>
      <c r="G46" s="305">
        <v>0</v>
      </c>
      <c r="H46" s="305">
        <v>0</v>
      </c>
      <c r="I46" s="305">
        <v>0</v>
      </c>
      <c r="J46" s="305">
        <v>0</v>
      </c>
      <c r="K46" s="305">
        <v>0</v>
      </c>
      <c r="L46" s="305">
        <v>0</v>
      </c>
      <c r="M46" s="305">
        <v>0</v>
      </c>
      <c r="N46" s="305">
        <v>0</v>
      </c>
      <c r="O46" s="305">
        <v>0</v>
      </c>
      <c r="P46" s="305">
        <v>0</v>
      </c>
      <c r="Q46" s="305">
        <v>0</v>
      </c>
      <c r="R46" s="305">
        <f t="shared" si="6"/>
        <v>0</v>
      </c>
      <c r="S46" s="305">
        <v>0</v>
      </c>
      <c r="T46" s="301">
        <f t="shared" si="1"/>
        <v>0</v>
      </c>
      <c r="U46" s="302">
        <f t="shared" si="3"/>
        <v>0</v>
      </c>
    </row>
    <row r="47" spans="1:21" ht="31.5" x14ac:dyDescent="0.25">
      <c r="A47" s="303" t="s">
        <v>141</v>
      </c>
      <c r="B47" s="304" t="s">
        <v>140</v>
      </c>
      <c r="C47" s="301">
        <v>0</v>
      </c>
      <c r="D47" s="301">
        <v>0</v>
      </c>
      <c r="E47" s="301">
        <f t="shared" si="2"/>
        <v>0</v>
      </c>
      <c r="F47" s="301">
        <f t="shared" si="5"/>
        <v>0</v>
      </c>
      <c r="G47" s="305">
        <v>0</v>
      </c>
      <c r="H47" s="305">
        <v>0</v>
      </c>
      <c r="I47" s="305">
        <v>0</v>
      </c>
      <c r="J47" s="305">
        <v>0</v>
      </c>
      <c r="K47" s="305">
        <v>0</v>
      </c>
      <c r="L47" s="305">
        <v>0</v>
      </c>
      <c r="M47" s="305">
        <v>0</v>
      </c>
      <c r="N47" s="305">
        <v>0</v>
      </c>
      <c r="O47" s="305">
        <v>0</v>
      </c>
      <c r="P47" s="305">
        <v>0</v>
      </c>
      <c r="Q47" s="305">
        <v>0</v>
      </c>
      <c r="R47" s="305">
        <f t="shared" si="6"/>
        <v>0</v>
      </c>
      <c r="S47" s="305">
        <v>0</v>
      </c>
      <c r="T47" s="301">
        <f t="shared" si="1"/>
        <v>0</v>
      </c>
      <c r="U47" s="302">
        <f t="shared" si="3"/>
        <v>0</v>
      </c>
    </row>
    <row r="48" spans="1:21" ht="31.5" x14ac:dyDescent="0.25">
      <c r="A48" s="303" t="s">
        <v>139</v>
      </c>
      <c r="B48" s="304" t="s">
        <v>138</v>
      </c>
      <c r="C48" s="301">
        <v>0</v>
      </c>
      <c r="D48" s="301">
        <v>0</v>
      </c>
      <c r="E48" s="301">
        <f t="shared" si="2"/>
        <v>0</v>
      </c>
      <c r="F48" s="301">
        <f t="shared" si="5"/>
        <v>0</v>
      </c>
      <c r="G48" s="305">
        <v>0</v>
      </c>
      <c r="H48" s="305">
        <v>0</v>
      </c>
      <c r="I48" s="305">
        <v>0</v>
      </c>
      <c r="J48" s="305">
        <v>0</v>
      </c>
      <c r="K48" s="305">
        <v>0</v>
      </c>
      <c r="L48" s="305">
        <v>0</v>
      </c>
      <c r="M48" s="305">
        <v>0</v>
      </c>
      <c r="N48" s="305">
        <v>0</v>
      </c>
      <c r="O48" s="305">
        <v>0</v>
      </c>
      <c r="P48" s="305">
        <v>0</v>
      </c>
      <c r="Q48" s="305">
        <v>0</v>
      </c>
      <c r="R48" s="305">
        <f t="shared" si="6"/>
        <v>0</v>
      </c>
      <c r="S48" s="305">
        <v>0</v>
      </c>
      <c r="T48" s="301">
        <f t="shared" si="1"/>
        <v>0</v>
      </c>
      <c r="U48" s="302">
        <f t="shared" si="3"/>
        <v>0</v>
      </c>
    </row>
    <row r="49" spans="1:21" x14ac:dyDescent="0.25">
      <c r="A49" s="303" t="s">
        <v>137</v>
      </c>
      <c r="B49" s="304" t="s">
        <v>136</v>
      </c>
      <c r="C49" s="301">
        <v>0</v>
      </c>
      <c r="D49" s="301">
        <v>0</v>
      </c>
      <c r="E49" s="301">
        <f t="shared" si="2"/>
        <v>0</v>
      </c>
      <c r="F49" s="301">
        <f t="shared" si="5"/>
        <v>0</v>
      </c>
      <c r="G49" s="305">
        <v>0</v>
      </c>
      <c r="H49" s="305">
        <v>0</v>
      </c>
      <c r="I49" s="305">
        <v>0</v>
      </c>
      <c r="J49" s="305">
        <v>0</v>
      </c>
      <c r="K49" s="305">
        <v>0</v>
      </c>
      <c r="L49" s="305">
        <v>0</v>
      </c>
      <c r="M49" s="305">
        <v>0</v>
      </c>
      <c r="N49" s="305">
        <v>0</v>
      </c>
      <c r="O49" s="305">
        <v>0</v>
      </c>
      <c r="P49" s="305">
        <v>0</v>
      </c>
      <c r="Q49" s="305">
        <v>0</v>
      </c>
      <c r="R49" s="305">
        <f t="shared" si="6"/>
        <v>0</v>
      </c>
      <c r="S49" s="305">
        <v>0</v>
      </c>
      <c r="T49" s="301">
        <f t="shared" si="1"/>
        <v>0</v>
      </c>
      <c r="U49" s="302">
        <f t="shared" si="3"/>
        <v>0</v>
      </c>
    </row>
    <row r="50" spans="1:21" ht="18.75" x14ac:dyDescent="0.25">
      <c r="A50" s="303" t="s">
        <v>135</v>
      </c>
      <c r="B50" s="308" t="s">
        <v>558</v>
      </c>
      <c r="C50" s="309">
        <v>6</v>
      </c>
      <c r="D50" s="301">
        <v>0</v>
      </c>
      <c r="E50" s="301">
        <f t="shared" si="2"/>
        <v>6</v>
      </c>
      <c r="F50" s="301">
        <f t="shared" si="5"/>
        <v>6</v>
      </c>
      <c r="G50" s="305">
        <v>0</v>
      </c>
      <c r="H50" s="305">
        <v>0</v>
      </c>
      <c r="I50" s="305">
        <v>0</v>
      </c>
      <c r="J50" s="305">
        <v>0</v>
      </c>
      <c r="K50" s="305">
        <v>0</v>
      </c>
      <c r="L50" s="305">
        <v>0</v>
      </c>
      <c r="M50" s="305">
        <v>0</v>
      </c>
      <c r="N50" s="305">
        <v>0</v>
      </c>
      <c r="O50" s="305">
        <v>0</v>
      </c>
      <c r="P50" s="305">
        <v>6</v>
      </c>
      <c r="Q50" s="305">
        <v>0</v>
      </c>
      <c r="R50" s="305">
        <v>0</v>
      </c>
      <c r="S50" s="305">
        <v>0</v>
      </c>
      <c r="T50" s="301">
        <f t="shared" si="1"/>
        <v>6</v>
      </c>
      <c r="U50" s="302">
        <f t="shared" si="3"/>
        <v>0</v>
      </c>
    </row>
    <row r="51" spans="1:21" ht="35.25" customHeight="1" x14ac:dyDescent="0.25">
      <c r="A51" s="299" t="s">
        <v>57</v>
      </c>
      <c r="B51" s="300" t="s">
        <v>134</v>
      </c>
      <c r="C51" s="301">
        <v>0</v>
      </c>
      <c r="D51" s="301">
        <v>0</v>
      </c>
      <c r="E51" s="301">
        <f t="shared" si="2"/>
        <v>0</v>
      </c>
      <c r="F51" s="301">
        <f t="shared" si="5"/>
        <v>0</v>
      </c>
      <c r="G51" s="301">
        <v>0</v>
      </c>
      <c r="H51" s="301">
        <v>0</v>
      </c>
      <c r="I51" s="301">
        <v>0</v>
      </c>
      <c r="J51" s="301">
        <v>0</v>
      </c>
      <c r="K51" s="301">
        <v>0</v>
      </c>
      <c r="L51" s="301">
        <v>0</v>
      </c>
      <c r="M51" s="301">
        <v>0</v>
      </c>
      <c r="N51" s="307">
        <v>0</v>
      </c>
      <c r="O51" s="301">
        <v>0</v>
      </c>
      <c r="P51" s="301">
        <v>0</v>
      </c>
      <c r="Q51" s="301">
        <v>0</v>
      </c>
      <c r="R51" s="301">
        <f t="shared" si="6"/>
        <v>0</v>
      </c>
      <c r="S51" s="301">
        <v>0</v>
      </c>
      <c r="T51" s="301">
        <f t="shared" si="1"/>
        <v>0</v>
      </c>
      <c r="U51" s="302">
        <f t="shared" si="3"/>
        <v>0</v>
      </c>
    </row>
    <row r="52" spans="1:21" x14ac:dyDescent="0.25">
      <c r="A52" s="303" t="s">
        <v>133</v>
      </c>
      <c r="B52" s="304" t="s">
        <v>132</v>
      </c>
      <c r="C52" s="301">
        <v>8.9494291700000002</v>
      </c>
      <c r="D52" s="301">
        <v>0</v>
      </c>
      <c r="E52" s="301">
        <f t="shared" si="2"/>
        <v>8.9494291700000002</v>
      </c>
      <c r="F52" s="301">
        <f t="shared" si="5"/>
        <v>8.9494291700000002</v>
      </c>
      <c r="G52" s="305">
        <v>0</v>
      </c>
      <c r="H52" s="305">
        <v>0</v>
      </c>
      <c r="I52" s="305">
        <v>0</v>
      </c>
      <c r="J52" s="305">
        <v>0</v>
      </c>
      <c r="K52" s="305">
        <v>0</v>
      </c>
      <c r="L52" s="305">
        <v>0</v>
      </c>
      <c r="M52" s="305">
        <v>0</v>
      </c>
      <c r="N52" s="305">
        <v>0</v>
      </c>
      <c r="O52" s="305">
        <v>0</v>
      </c>
      <c r="P52" s="305">
        <v>8.9494291700000002</v>
      </c>
      <c r="Q52" s="305">
        <v>0</v>
      </c>
      <c r="R52" s="305">
        <v>0</v>
      </c>
      <c r="S52" s="305">
        <v>0</v>
      </c>
      <c r="T52" s="301">
        <f t="shared" si="1"/>
        <v>8.9494291700000002</v>
      </c>
      <c r="U52" s="302">
        <f t="shared" si="3"/>
        <v>0</v>
      </c>
    </row>
    <row r="53" spans="1:21" x14ac:dyDescent="0.25">
      <c r="A53" s="303" t="s">
        <v>131</v>
      </c>
      <c r="B53" s="304" t="s">
        <v>125</v>
      </c>
      <c r="C53" s="301">
        <v>0</v>
      </c>
      <c r="D53" s="301">
        <v>0</v>
      </c>
      <c r="E53" s="301">
        <f t="shared" si="2"/>
        <v>0</v>
      </c>
      <c r="F53" s="301">
        <f t="shared" si="5"/>
        <v>0</v>
      </c>
      <c r="G53" s="305">
        <v>0</v>
      </c>
      <c r="H53" s="305">
        <v>0</v>
      </c>
      <c r="I53" s="305">
        <v>0</v>
      </c>
      <c r="J53" s="305">
        <v>0</v>
      </c>
      <c r="K53" s="305">
        <v>0</v>
      </c>
      <c r="L53" s="305">
        <v>0</v>
      </c>
      <c r="M53" s="305">
        <v>0</v>
      </c>
      <c r="N53" s="306">
        <v>0</v>
      </c>
      <c r="O53" s="305">
        <v>0</v>
      </c>
      <c r="P53" s="305">
        <v>0</v>
      </c>
      <c r="Q53" s="305">
        <v>0</v>
      </c>
      <c r="R53" s="305">
        <f t="shared" si="6"/>
        <v>0</v>
      </c>
      <c r="S53" s="305">
        <v>0</v>
      </c>
      <c r="T53" s="301">
        <f t="shared" si="1"/>
        <v>0</v>
      </c>
      <c r="U53" s="302">
        <f t="shared" si="3"/>
        <v>0</v>
      </c>
    </row>
    <row r="54" spans="1:21" x14ac:dyDescent="0.25">
      <c r="A54" s="303" t="s">
        <v>130</v>
      </c>
      <c r="B54" s="308" t="s">
        <v>124</v>
      </c>
      <c r="C54" s="309">
        <v>0</v>
      </c>
      <c r="D54" s="301">
        <v>0</v>
      </c>
      <c r="E54" s="301">
        <f t="shared" si="2"/>
        <v>0</v>
      </c>
      <c r="F54" s="301">
        <f t="shared" si="5"/>
        <v>0</v>
      </c>
      <c r="G54" s="305">
        <v>0</v>
      </c>
      <c r="H54" s="305">
        <v>0</v>
      </c>
      <c r="I54" s="305">
        <v>0</v>
      </c>
      <c r="J54" s="305">
        <v>0</v>
      </c>
      <c r="K54" s="305">
        <v>0</v>
      </c>
      <c r="L54" s="305">
        <v>0</v>
      </c>
      <c r="M54" s="305">
        <v>0</v>
      </c>
      <c r="N54" s="305">
        <v>0</v>
      </c>
      <c r="O54" s="305">
        <v>0</v>
      </c>
      <c r="P54" s="305">
        <v>0</v>
      </c>
      <c r="Q54" s="305">
        <v>0</v>
      </c>
      <c r="R54" s="305">
        <f t="shared" si="6"/>
        <v>0</v>
      </c>
      <c r="S54" s="305">
        <v>0</v>
      </c>
      <c r="T54" s="301">
        <f t="shared" si="1"/>
        <v>0</v>
      </c>
      <c r="U54" s="302">
        <f t="shared" si="3"/>
        <v>0</v>
      </c>
    </row>
    <row r="55" spans="1:21" x14ac:dyDescent="0.25">
      <c r="A55" s="303" t="s">
        <v>129</v>
      </c>
      <c r="B55" s="308" t="s">
        <v>123</v>
      </c>
      <c r="C55" s="309">
        <v>0</v>
      </c>
      <c r="D55" s="301">
        <v>0</v>
      </c>
      <c r="E55" s="301">
        <f t="shared" si="2"/>
        <v>0</v>
      </c>
      <c r="F55" s="301">
        <f t="shared" si="5"/>
        <v>0</v>
      </c>
      <c r="G55" s="305">
        <v>0</v>
      </c>
      <c r="H55" s="305">
        <v>0</v>
      </c>
      <c r="I55" s="305">
        <v>0</v>
      </c>
      <c r="J55" s="305">
        <v>0</v>
      </c>
      <c r="K55" s="305">
        <v>0</v>
      </c>
      <c r="L55" s="305">
        <v>0</v>
      </c>
      <c r="M55" s="305">
        <v>0</v>
      </c>
      <c r="N55" s="305">
        <v>0</v>
      </c>
      <c r="O55" s="305">
        <v>0</v>
      </c>
      <c r="P55" s="305">
        <v>0</v>
      </c>
      <c r="Q55" s="305">
        <v>0</v>
      </c>
      <c r="R55" s="305">
        <f t="shared" si="6"/>
        <v>0</v>
      </c>
      <c r="S55" s="305">
        <v>0</v>
      </c>
      <c r="T55" s="301">
        <f t="shared" si="1"/>
        <v>0</v>
      </c>
      <c r="U55" s="302">
        <f t="shared" si="3"/>
        <v>0</v>
      </c>
    </row>
    <row r="56" spans="1:21" x14ac:dyDescent="0.25">
      <c r="A56" s="303" t="s">
        <v>128</v>
      </c>
      <c r="B56" s="308" t="s">
        <v>122</v>
      </c>
      <c r="C56" s="309">
        <v>0</v>
      </c>
      <c r="D56" s="301">
        <v>0</v>
      </c>
      <c r="E56" s="301">
        <f t="shared" si="2"/>
        <v>0</v>
      </c>
      <c r="F56" s="301">
        <f t="shared" si="5"/>
        <v>0</v>
      </c>
      <c r="G56" s="305">
        <v>0</v>
      </c>
      <c r="H56" s="305">
        <v>0</v>
      </c>
      <c r="I56" s="305">
        <v>0</v>
      </c>
      <c r="J56" s="305">
        <v>0</v>
      </c>
      <c r="K56" s="305">
        <v>0</v>
      </c>
      <c r="L56" s="305">
        <v>0</v>
      </c>
      <c r="M56" s="305">
        <v>0</v>
      </c>
      <c r="N56" s="305">
        <v>0</v>
      </c>
      <c r="O56" s="305">
        <v>0</v>
      </c>
      <c r="P56" s="305">
        <v>0</v>
      </c>
      <c r="Q56" s="305">
        <v>0</v>
      </c>
      <c r="R56" s="305">
        <f t="shared" si="6"/>
        <v>0</v>
      </c>
      <c r="S56" s="305">
        <v>0</v>
      </c>
      <c r="T56" s="301">
        <f t="shared" si="1"/>
        <v>0</v>
      </c>
      <c r="U56" s="302">
        <f t="shared" si="3"/>
        <v>0</v>
      </c>
    </row>
    <row r="57" spans="1:21" ht="18.75" x14ac:dyDescent="0.25">
      <c r="A57" s="303" t="s">
        <v>127</v>
      </c>
      <c r="B57" s="308" t="s">
        <v>558</v>
      </c>
      <c r="C57" s="309">
        <v>6</v>
      </c>
      <c r="D57" s="301">
        <v>0</v>
      </c>
      <c r="E57" s="301">
        <f t="shared" si="2"/>
        <v>6</v>
      </c>
      <c r="F57" s="301">
        <f t="shared" si="5"/>
        <v>6</v>
      </c>
      <c r="G57" s="305">
        <v>0</v>
      </c>
      <c r="H57" s="305">
        <v>0</v>
      </c>
      <c r="I57" s="305">
        <v>0</v>
      </c>
      <c r="J57" s="305">
        <v>0</v>
      </c>
      <c r="K57" s="305">
        <v>0</v>
      </c>
      <c r="L57" s="305">
        <v>0</v>
      </c>
      <c r="M57" s="305">
        <v>0</v>
      </c>
      <c r="N57" s="305">
        <v>0</v>
      </c>
      <c r="O57" s="305">
        <v>0</v>
      </c>
      <c r="P57" s="305">
        <v>6</v>
      </c>
      <c r="Q57" s="305">
        <v>0</v>
      </c>
      <c r="R57" s="305">
        <v>0</v>
      </c>
      <c r="S57" s="305">
        <v>0</v>
      </c>
      <c r="T57" s="301">
        <f t="shared" si="1"/>
        <v>6</v>
      </c>
      <c r="U57" s="302">
        <f t="shared" si="3"/>
        <v>0</v>
      </c>
    </row>
    <row r="58" spans="1:21" ht="36.75" customHeight="1" x14ac:dyDescent="0.25">
      <c r="A58" s="299" t="s">
        <v>56</v>
      </c>
      <c r="B58" s="310" t="s">
        <v>224</v>
      </c>
      <c r="C58" s="309">
        <v>0</v>
      </c>
      <c r="D58" s="301">
        <v>0</v>
      </c>
      <c r="E58" s="301">
        <f t="shared" si="2"/>
        <v>0</v>
      </c>
      <c r="F58" s="301">
        <f t="shared" si="5"/>
        <v>0</v>
      </c>
      <c r="G58" s="301">
        <v>0</v>
      </c>
      <c r="H58" s="301">
        <v>0</v>
      </c>
      <c r="I58" s="301">
        <v>0</v>
      </c>
      <c r="J58" s="301">
        <v>0</v>
      </c>
      <c r="K58" s="301">
        <v>0</v>
      </c>
      <c r="L58" s="301">
        <v>0</v>
      </c>
      <c r="M58" s="301">
        <v>0</v>
      </c>
      <c r="N58" s="307">
        <v>0</v>
      </c>
      <c r="O58" s="301">
        <v>0</v>
      </c>
      <c r="P58" s="301">
        <v>0</v>
      </c>
      <c r="Q58" s="301">
        <v>0</v>
      </c>
      <c r="R58" s="301">
        <f t="shared" si="6"/>
        <v>0</v>
      </c>
      <c r="S58" s="301">
        <v>0</v>
      </c>
      <c r="T58" s="301">
        <f t="shared" si="1"/>
        <v>0</v>
      </c>
      <c r="U58" s="302">
        <f t="shared" si="3"/>
        <v>0</v>
      </c>
    </row>
    <row r="59" spans="1:21" x14ac:dyDescent="0.25">
      <c r="A59" s="299" t="s">
        <v>54</v>
      </c>
      <c r="B59" s="300" t="s">
        <v>126</v>
      </c>
      <c r="C59" s="301">
        <v>0</v>
      </c>
      <c r="D59" s="301">
        <v>0</v>
      </c>
      <c r="E59" s="301">
        <f t="shared" si="2"/>
        <v>0</v>
      </c>
      <c r="F59" s="301">
        <f t="shared" si="5"/>
        <v>0</v>
      </c>
      <c r="G59" s="301">
        <v>0</v>
      </c>
      <c r="H59" s="301">
        <v>0</v>
      </c>
      <c r="I59" s="301">
        <v>0</v>
      </c>
      <c r="J59" s="301">
        <v>0</v>
      </c>
      <c r="K59" s="301">
        <v>0</v>
      </c>
      <c r="L59" s="301">
        <v>0</v>
      </c>
      <c r="M59" s="301">
        <v>0</v>
      </c>
      <c r="N59" s="307">
        <v>0</v>
      </c>
      <c r="O59" s="301">
        <v>0</v>
      </c>
      <c r="P59" s="301">
        <v>0</v>
      </c>
      <c r="Q59" s="301">
        <v>0</v>
      </c>
      <c r="R59" s="301">
        <f t="shared" si="6"/>
        <v>0</v>
      </c>
      <c r="S59" s="301">
        <v>0</v>
      </c>
      <c r="T59" s="301">
        <f t="shared" si="1"/>
        <v>0</v>
      </c>
      <c r="U59" s="302">
        <f t="shared" si="3"/>
        <v>0</v>
      </c>
    </row>
    <row r="60" spans="1:21" x14ac:dyDescent="0.25">
      <c r="A60" s="303" t="s">
        <v>218</v>
      </c>
      <c r="B60" s="67" t="s">
        <v>146</v>
      </c>
      <c r="C60" s="311">
        <v>0</v>
      </c>
      <c r="D60" s="301">
        <v>0</v>
      </c>
      <c r="E60" s="301">
        <f t="shared" si="2"/>
        <v>0</v>
      </c>
      <c r="F60" s="301">
        <f t="shared" si="5"/>
        <v>0</v>
      </c>
      <c r="G60" s="305">
        <v>0</v>
      </c>
      <c r="H60" s="305">
        <v>0</v>
      </c>
      <c r="I60" s="305">
        <v>0</v>
      </c>
      <c r="J60" s="305">
        <v>0</v>
      </c>
      <c r="K60" s="305">
        <v>0</v>
      </c>
      <c r="L60" s="305">
        <v>0</v>
      </c>
      <c r="M60" s="305">
        <v>0</v>
      </c>
      <c r="N60" s="305">
        <v>0</v>
      </c>
      <c r="O60" s="305">
        <v>0</v>
      </c>
      <c r="P60" s="305">
        <v>0</v>
      </c>
      <c r="Q60" s="305">
        <v>0</v>
      </c>
      <c r="R60" s="305">
        <f t="shared" si="6"/>
        <v>0</v>
      </c>
      <c r="S60" s="305">
        <v>0</v>
      </c>
      <c r="T60" s="301">
        <f t="shared" si="1"/>
        <v>0</v>
      </c>
      <c r="U60" s="302">
        <f t="shared" si="3"/>
        <v>0</v>
      </c>
    </row>
    <row r="61" spans="1:21" x14ac:dyDescent="0.25">
      <c r="A61" s="303" t="s">
        <v>219</v>
      </c>
      <c r="B61" s="67" t="s">
        <v>144</v>
      </c>
      <c r="C61" s="311">
        <v>0</v>
      </c>
      <c r="D61" s="301">
        <f t="shared" ref="D61" si="9">C61</f>
        <v>0</v>
      </c>
      <c r="E61" s="301">
        <f t="shared" si="2"/>
        <v>0</v>
      </c>
      <c r="F61" s="301">
        <f t="shared" si="5"/>
        <v>0</v>
      </c>
      <c r="G61" s="305">
        <v>0</v>
      </c>
      <c r="H61" s="305">
        <f t="shared" ref="H61:H64" si="10">C61</f>
        <v>0</v>
      </c>
      <c r="I61" s="305">
        <v>0</v>
      </c>
      <c r="J61" s="305">
        <v>0</v>
      </c>
      <c r="K61" s="305">
        <v>0</v>
      </c>
      <c r="L61" s="305">
        <v>0</v>
      </c>
      <c r="M61" s="305">
        <v>0</v>
      </c>
      <c r="N61" s="305">
        <v>0</v>
      </c>
      <c r="O61" s="305">
        <v>0</v>
      </c>
      <c r="P61" s="305">
        <v>0</v>
      </c>
      <c r="Q61" s="305">
        <v>0</v>
      </c>
      <c r="R61" s="305">
        <f t="shared" si="6"/>
        <v>0</v>
      </c>
      <c r="S61" s="305">
        <v>0</v>
      </c>
      <c r="T61" s="301">
        <f t="shared" si="1"/>
        <v>0</v>
      </c>
      <c r="U61" s="302">
        <f t="shared" si="3"/>
        <v>0</v>
      </c>
    </row>
    <row r="62" spans="1:21" x14ac:dyDescent="0.25">
      <c r="A62" s="303" t="s">
        <v>220</v>
      </c>
      <c r="B62" s="67" t="s">
        <v>142</v>
      </c>
      <c r="C62" s="311">
        <v>0</v>
      </c>
      <c r="D62" s="301">
        <f t="shared" ref="D62" si="11">C62</f>
        <v>0</v>
      </c>
      <c r="E62" s="301">
        <f t="shared" si="2"/>
        <v>0</v>
      </c>
      <c r="F62" s="301">
        <f t="shared" si="5"/>
        <v>0</v>
      </c>
      <c r="G62" s="305">
        <v>0</v>
      </c>
      <c r="H62" s="305">
        <f t="shared" si="10"/>
        <v>0</v>
      </c>
      <c r="I62" s="305">
        <v>0</v>
      </c>
      <c r="J62" s="305">
        <v>0</v>
      </c>
      <c r="K62" s="305">
        <v>0</v>
      </c>
      <c r="L62" s="305">
        <v>0</v>
      </c>
      <c r="M62" s="305">
        <v>0</v>
      </c>
      <c r="N62" s="305">
        <v>0</v>
      </c>
      <c r="O62" s="305">
        <v>0</v>
      </c>
      <c r="P62" s="305">
        <v>0</v>
      </c>
      <c r="Q62" s="305">
        <v>0</v>
      </c>
      <c r="R62" s="305">
        <f t="shared" si="6"/>
        <v>0</v>
      </c>
      <c r="S62" s="305">
        <v>0</v>
      </c>
      <c r="T62" s="301">
        <f t="shared" si="1"/>
        <v>0</v>
      </c>
      <c r="U62" s="302">
        <f t="shared" si="3"/>
        <v>0</v>
      </c>
    </row>
    <row r="63" spans="1:21" x14ac:dyDescent="0.25">
      <c r="A63" s="303" t="s">
        <v>221</v>
      </c>
      <c r="B63" s="67" t="s">
        <v>223</v>
      </c>
      <c r="C63" s="311">
        <v>0</v>
      </c>
      <c r="D63" s="301">
        <f t="shared" ref="D63" si="12">C63</f>
        <v>0</v>
      </c>
      <c r="E63" s="301">
        <f t="shared" si="2"/>
        <v>0</v>
      </c>
      <c r="F63" s="301">
        <f t="shared" si="5"/>
        <v>0</v>
      </c>
      <c r="G63" s="305">
        <v>0</v>
      </c>
      <c r="H63" s="305">
        <f t="shared" si="10"/>
        <v>0</v>
      </c>
      <c r="I63" s="305">
        <v>0</v>
      </c>
      <c r="J63" s="305">
        <v>0</v>
      </c>
      <c r="K63" s="305">
        <v>0</v>
      </c>
      <c r="L63" s="305">
        <f t="shared" ref="L63:L64" si="13">C63</f>
        <v>0</v>
      </c>
      <c r="M63" s="305">
        <v>0</v>
      </c>
      <c r="N63" s="305">
        <v>0</v>
      </c>
      <c r="O63" s="305">
        <v>0</v>
      </c>
      <c r="P63" s="305">
        <v>0</v>
      </c>
      <c r="Q63" s="305">
        <v>0</v>
      </c>
      <c r="R63" s="305">
        <f t="shared" si="6"/>
        <v>0</v>
      </c>
      <c r="S63" s="305">
        <v>0</v>
      </c>
      <c r="T63" s="301">
        <f t="shared" si="1"/>
        <v>0</v>
      </c>
      <c r="U63" s="302">
        <f t="shared" si="3"/>
        <v>0</v>
      </c>
    </row>
    <row r="64" spans="1:21" ht="18.75" x14ac:dyDescent="0.25">
      <c r="A64" s="303" t="s">
        <v>222</v>
      </c>
      <c r="B64" s="308" t="s">
        <v>558</v>
      </c>
      <c r="C64" s="309">
        <v>0</v>
      </c>
      <c r="D64" s="301">
        <f t="shared" ref="D64" si="14">C64</f>
        <v>0</v>
      </c>
      <c r="E64" s="301">
        <f t="shared" si="2"/>
        <v>0</v>
      </c>
      <c r="F64" s="301">
        <f t="shared" si="5"/>
        <v>0</v>
      </c>
      <c r="G64" s="305">
        <v>0</v>
      </c>
      <c r="H64" s="305">
        <f t="shared" si="10"/>
        <v>0</v>
      </c>
      <c r="I64" s="305">
        <v>0</v>
      </c>
      <c r="J64" s="305">
        <v>0</v>
      </c>
      <c r="K64" s="305">
        <v>0</v>
      </c>
      <c r="L64" s="305">
        <f t="shared" si="13"/>
        <v>0</v>
      </c>
      <c r="M64" s="305">
        <v>0</v>
      </c>
      <c r="N64" s="305">
        <v>0</v>
      </c>
      <c r="O64" s="305">
        <v>0</v>
      </c>
      <c r="P64" s="305">
        <v>0</v>
      </c>
      <c r="Q64" s="305">
        <v>0</v>
      </c>
      <c r="R64" s="305">
        <f t="shared" si="6"/>
        <v>0</v>
      </c>
      <c r="S64" s="305">
        <v>0</v>
      </c>
      <c r="T64" s="301">
        <f t="shared" si="1"/>
        <v>0</v>
      </c>
      <c r="U64" s="302">
        <f t="shared" si="3"/>
        <v>0</v>
      </c>
    </row>
    <row r="65" spans="1:20" x14ac:dyDescent="0.25">
      <c r="A65" s="64"/>
      <c r="B65" s="65"/>
      <c r="C65" s="65"/>
      <c r="D65" s="65"/>
      <c r="E65" s="65"/>
      <c r="F65" s="65"/>
      <c r="G65" s="65"/>
      <c r="H65" s="65"/>
      <c r="I65" s="65"/>
      <c r="J65" s="65"/>
      <c r="K65" s="65"/>
      <c r="L65" s="65"/>
      <c r="M65" s="65"/>
      <c r="N65" s="65"/>
      <c r="O65" s="65"/>
      <c r="P65" s="65"/>
      <c r="Q65" s="65"/>
      <c r="R65" s="65"/>
      <c r="S65" s="65"/>
      <c r="T65" s="59"/>
    </row>
    <row r="66" spans="1:20" ht="54" customHeight="1" x14ac:dyDescent="0.25">
      <c r="A66" s="59"/>
      <c r="B66" s="425"/>
      <c r="C66" s="425"/>
      <c r="D66" s="425"/>
      <c r="E66" s="425"/>
      <c r="F66" s="425"/>
      <c r="G66" s="425"/>
      <c r="H66" s="425"/>
      <c r="I66" s="425"/>
      <c r="J66" s="285"/>
      <c r="K66" s="285"/>
      <c r="L66" s="285"/>
      <c r="M66" s="285"/>
      <c r="N66" s="285"/>
      <c r="O66" s="285"/>
      <c r="P66" s="285"/>
      <c r="Q66" s="285"/>
      <c r="R66" s="285"/>
      <c r="S66" s="285"/>
      <c r="T66" s="63"/>
    </row>
    <row r="67" spans="1:20" x14ac:dyDescent="0.25">
      <c r="A67" s="59"/>
      <c r="B67" s="59"/>
      <c r="C67" s="59"/>
      <c r="D67" s="59"/>
      <c r="E67" s="59"/>
      <c r="F67" s="59"/>
      <c r="T67" s="59"/>
    </row>
    <row r="68" spans="1:20" ht="50.25" customHeight="1" x14ac:dyDescent="0.25">
      <c r="A68" s="59"/>
      <c r="B68" s="426"/>
      <c r="C68" s="426"/>
      <c r="D68" s="426"/>
      <c r="E68" s="426"/>
      <c r="F68" s="426"/>
      <c r="G68" s="426"/>
      <c r="H68" s="426"/>
      <c r="I68" s="426"/>
      <c r="J68" s="286"/>
      <c r="K68" s="286"/>
      <c r="L68" s="286"/>
      <c r="M68" s="286"/>
      <c r="N68" s="286"/>
      <c r="O68" s="286"/>
      <c r="P68" s="286"/>
      <c r="Q68" s="286"/>
      <c r="R68" s="286"/>
      <c r="S68" s="286"/>
      <c r="T68" s="59"/>
    </row>
    <row r="69" spans="1:20" x14ac:dyDescent="0.25">
      <c r="A69" s="59"/>
      <c r="B69" s="59"/>
      <c r="C69" s="59"/>
      <c r="D69" s="59"/>
      <c r="E69" s="59"/>
      <c r="F69" s="59"/>
      <c r="T69" s="59"/>
    </row>
    <row r="70" spans="1:20" ht="36.75" customHeight="1" x14ac:dyDescent="0.25">
      <c r="A70" s="59"/>
      <c r="B70" s="425"/>
      <c r="C70" s="425"/>
      <c r="D70" s="425"/>
      <c r="E70" s="425"/>
      <c r="F70" s="425"/>
      <c r="G70" s="425"/>
      <c r="H70" s="425"/>
      <c r="I70" s="425"/>
      <c r="J70" s="285"/>
      <c r="K70" s="285"/>
      <c r="L70" s="285"/>
      <c r="M70" s="285"/>
      <c r="N70" s="285"/>
      <c r="O70" s="285"/>
      <c r="P70" s="285"/>
      <c r="Q70" s="285"/>
      <c r="R70" s="285"/>
      <c r="S70" s="285"/>
      <c r="T70" s="59"/>
    </row>
    <row r="71" spans="1:20" x14ac:dyDescent="0.25">
      <c r="A71" s="59"/>
      <c r="B71" s="62"/>
      <c r="C71" s="62"/>
      <c r="D71" s="62"/>
      <c r="E71" s="62"/>
      <c r="F71" s="62"/>
      <c r="T71" s="59"/>
    </row>
    <row r="72" spans="1:20" ht="51" customHeight="1" x14ac:dyDescent="0.25">
      <c r="A72" s="59"/>
      <c r="B72" s="425"/>
      <c r="C72" s="425"/>
      <c r="D72" s="425"/>
      <c r="E72" s="425"/>
      <c r="F72" s="425"/>
      <c r="G72" s="425"/>
      <c r="H72" s="425"/>
      <c r="I72" s="425"/>
      <c r="J72" s="285"/>
      <c r="K72" s="285"/>
      <c r="L72" s="285"/>
      <c r="M72" s="285"/>
      <c r="N72" s="285"/>
      <c r="O72" s="285"/>
      <c r="P72" s="285"/>
      <c r="Q72" s="285"/>
      <c r="R72" s="285"/>
      <c r="S72" s="285"/>
      <c r="T72" s="59"/>
    </row>
    <row r="73" spans="1:20" ht="32.25" customHeight="1" x14ac:dyDescent="0.25">
      <c r="A73" s="59"/>
      <c r="B73" s="426"/>
      <c r="C73" s="426"/>
      <c r="D73" s="426"/>
      <c r="E73" s="426"/>
      <c r="F73" s="426"/>
      <c r="G73" s="426"/>
      <c r="H73" s="426"/>
      <c r="I73" s="426"/>
      <c r="J73" s="286"/>
      <c r="K73" s="286"/>
      <c r="L73" s="286"/>
      <c r="M73" s="286"/>
      <c r="N73" s="286"/>
      <c r="O73" s="286"/>
      <c r="P73" s="286"/>
      <c r="Q73" s="286"/>
      <c r="R73" s="286"/>
      <c r="S73" s="286"/>
      <c r="T73" s="59"/>
    </row>
    <row r="74" spans="1:20" ht="51.75" customHeight="1" x14ac:dyDescent="0.25">
      <c r="A74" s="59"/>
      <c r="B74" s="425"/>
      <c r="C74" s="425"/>
      <c r="D74" s="425"/>
      <c r="E74" s="425"/>
      <c r="F74" s="425"/>
      <c r="G74" s="425"/>
      <c r="H74" s="425"/>
      <c r="I74" s="425"/>
      <c r="J74" s="285"/>
      <c r="K74" s="285"/>
      <c r="L74" s="285"/>
      <c r="M74" s="285"/>
      <c r="N74" s="285"/>
      <c r="O74" s="285"/>
      <c r="P74" s="285"/>
      <c r="Q74" s="285"/>
      <c r="R74" s="285"/>
      <c r="S74" s="285"/>
      <c r="T74" s="59"/>
    </row>
    <row r="75" spans="1:20" ht="21.75" customHeight="1" x14ac:dyDescent="0.25">
      <c r="A75" s="59"/>
      <c r="B75" s="427"/>
      <c r="C75" s="427"/>
      <c r="D75" s="427"/>
      <c r="E75" s="427"/>
      <c r="F75" s="427"/>
      <c r="G75" s="427"/>
      <c r="H75" s="427"/>
      <c r="I75" s="427"/>
      <c r="J75" s="283"/>
      <c r="K75" s="283"/>
      <c r="L75" s="283"/>
      <c r="M75" s="283"/>
      <c r="N75" s="283"/>
      <c r="O75" s="283"/>
      <c r="P75" s="283"/>
      <c r="Q75" s="283"/>
      <c r="R75" s="283"/>
      <c r="S75" s="283"/>
      <c r="T75" s="59"/>
    </row>
    <row r="76" spans="1:20" ht="23.25" customHeight="1" x14ac:dyDescent="0.25">
      <c r="A76" s="59"/>
      <c r="B76" s="60"/>
      <c r="C76" s="60"/>
      <c r="D76" s="60"/>
      <c r="E76" s="60"/>
      <c r="F76" s="60"/>
      <c r="T76" s="59"/>
    </row>
    <row r="77" spans="1:20" ht="18.75" customHeight="1" x14ac:dyDescent="0.25">
      <c r="A77" s="59"/>
      <c r="B77" s="424"/>
      <c r="C77" s="424"/>
      <c r="D77" s="424"/>
      <c r="E77" s="424"/>
      <c r="F77" s="424"/>
      <c r="G77" s="424"/>
      <c r="H77" s="424"/>
      <c r="I77" s="424"/>
      <c r="J77" s="284"/>
      <c r="K77" s="284"/>
      <c r="L77" s="284"/>
      <c r="M77" s="284"/>
      <c r="N77" s="284"/>
      <c r="O77" s="284"/>
      <c r="P77" s="284"/>
      <c r="Q77" s="284"/>
      <c r="R77" s="284"/>
      <c r="S77" s="284"/>
      <c r="T77" s="59"/>
    </row>
    <row r="78" spans="1:20" x14ac:dyDescent="0.25">
      <c r="A78" s="59"/>
      <c r="B78" s="59"/>
      <c r="C78" s="59"/>
      <c r="D78" s="59"/>
      <c r="E78" s="59"/>
      <c r="F78" s="59"/>
      <c r="T78" s="59"/>
    </row>
    <row r="79" spans="1:20" x14ac:dyDescent="0.25">
      <c r="A79" s="59"/>
      <c r="B79" s="59"/>
      <c r="C79" s="59"/>
      <c r="D79" s="59"/>
      <c r="E79" s="59"/>
      <c r="F79" s="59"/>
      <c r="T79" s="59"/>
    </row>
    <row r="80" spans="1:20" x14ac:dyDescent="0.25">
      <c r="G80" s="58"/>
      <c r="H80" s="58"/>
      <c r="I80" s="58"/>
      <c r="J80" s="58"/>
      <c r="K80" s="58"/>
      <c r="L80" s="58"/>
      <c r="M80" s="58"/>
      <c r="N80" s="58"/>
      <c r="O80" s="58"/>
      <c r="P80" s="58"/>
      <c r="Q80" s="58"/>
      <c r="R80" s="58"/>
      <c r="S80" s="58"/>
    </row>
    <row r="81" spans="7:19" x14ac:dyDescent="0.25">
      <c r="G81" s="58"/>
      <c r="H81" s="58"/>
      <c r="I81" s="58"/>
      <c r="J81" s="58"/>
      <c r="K81" s="58"/>
      <c r="L81" s="58"/>
      <c r="M81" s="58"/>
      <c r="N81" s="58"/>
      <c r="O81" s="58"/>
      <c r="P81" s="58"/>
      <c r="Q81" s="58"/>
      <c r="R81" s="58"/>
      <c r="S81" s="58"/>
    </row>
    <row r="82" spans="7:19" x14ac:dyDescent="0.25">
      <c r="G82" s="58"/>
      <c r="H82" s="58"/>
      <c r="I82" s="58"/>
      <c r="J82" s="58"/>
      <c r="K82" s="58"/>
      <c r="L82" s="58"/>
      <c r="M82" s="58"/>
      <c r="N82" s="58"/>
      <c r="O82" s="58"/>
      <c r="P82" s="58"/>
      <c r="Q82" s="58"/>
      <c r="R82" s="58"/>
      <c r="S82" s="58"/>
    </row>
    <row r="83" spans="7:19" x14ac:dyDescent="0.25">
      <c r="G83" s="58"/>
      <c r="H83" s="58"/>
      <c r="I83" s="58"/>
      <c r="J83" s="58"/>
      <c r="K83" s="58"/>
      <c r="L83" s="58"/>
      <c r="M83" s="58"/>
      <c r="N83" s="58"/>
      <c r="O83" s="58"/>
      <c r="P83" s="58"/>
      <c r="Q83" s="58"/>
      <c r="R83" s="58"/>
      <c r="S83" s="58"/>
    </row>
    <row r="84" spans="7:19" x14ac:dyDescent="0.25">
      <c r="G84" s="58"/>
      <c r="H84" s="58"/>
      <c r="I84" s="58"/>
      <c r="J84" s="58"/>
      <c r="K84" s="58"/>
      <c r="L84" s="58"/>
      <c r="M84" s="58"/>
      <c r="N84" s="58"/>
      <c r="O84" s="58"/>
      <c r="P84" s="58"/>
      <c r="Q84" s="58"/>
      <c r="R84" s="58"/>
      <c r="S84" s="58"/>
    </row>
    <row r="85" spans="7:19" x14ac:dyDescent="0.25">
      <c r="G85" s="58"/>
      <c r="H85" s="58"/>
      <c r="I85" s="58"/>
      <c r="J85" s="58"/>
      <c r="K85" s="58"/>
      <c r="L85" s="58"/>
      <c r="M85" s="58"/>
      <c r="N85" s="58"/>
      <c r="O85" s="58"/>
      <c r="P85" s="58"/>
      <c r="Q85" s="58"/>
      <c r="R85" s="58"/>
      <c r="S85" s="58"/>
    </row>
    <row r="86" spans="7:19" x14ac:dyDescent="0.25">
      <c r="G86" s="58"/>
      <c r="H86" s="58"/>
      <c r="I86" s="58"/>
      <c r="J86" s="58"/>
      <c r="K86" s="58"/>
      <c r="L86" s="58"/>
      <c r="M86" s="58"/>
      <c r="N86" s="58"/>
      <c r="O86" s="58"/>
      <c r="P86" s="58"/>
      <c r="Q86" s="58"/>
      <c r="R86" s="58"/>
      <c r="S86" s="58"/>
    </row>
    <row r="87" spans="7:19" x14ac:dyDescent="0.25">
      <c r="G87" s="58"/>
      <c r="H87" s="58"/>
      <c r="I87" s="58"/>
      <c r="J87" s="58"/>
      <c r="K87" s="58"/>
      <c r="L87" s="58"/>
      <c r="M87" s="58"/>
      <c r="N87" s="58"/>
      <c r="O87" s="58"/>
      <c r="P87" s="58"/>
      <c r="Q87" s="58"/>
      <c r="R87" s="58"/>
      <c r="S87" s="58"/>
    </row>
    <row r="88" spans="7:19" x14ac:dyDescent="0.25">
      <c r="G88" s="58"/>
      <c r="H88" s="58"/>
      <c r="I88" s="58"/>
      <c r="J88" s="58"/>
      <c r="K88" s="58"/>
      <c r="L88" s="58"/>
      <c r="M88" s="58"/>
      <c r="N88" s="58"/>
      <c r="O88" s="58"/>
      <c r="P88" s="58"/>
      <c r="Q88" s="58"/>
      <c r="R88" s="58"/>
      <c r="S88" s="58"/>
    </row>
    <row r="89" spans="7:19" x14ac:dyDescent="0.25">
      <c r="G89" s="58"/>
      <c r="H89" s="58"/>
      <c r="I89" s="58"/>
      <c r="J89" s="58"/>
      <c r="K89" s="58"/>
      <c r="L89" s="58"/>
      <c r="M89" s="58"/>
      <c r="N89" s="58"/>
      <c r="O89" s="58"/>
      <c r="P89" s="58"/>
      <c r="Q89" s="58"/>
      <c r="R89" s="58"/>
      <c r="S89" s="58"/>
    </row>
    <row r="90" spans="7:19" x14ac:dyDescent="0.25">
      <c r="G90" s="58"/>
      <c r="H90" s="58"/>
      <c r="I90" s="58"/>
      <c r="J90" s="58"/>
      <c r="K90" s="58"/>
      <c r="L90" s="58"/>
      <c r="M90" s="58"/>
      <c r="N90" s="58"/>
      <c r="O90" s="58"/>
      <c r="P90" s="58"/>
      <c r="Q90" s="58"/>
      <c r="R90" s="58"/>
      <c r="S90" s="58"/>
    </row>
    <row r="91" spans="7:19" x14ac:dyDescent="0.25">
      <c r="G91" s="58"/>
      <c r="H91" s="58"/>
      <c r="I91" s="58"/>
      <c r="J91" s="58"/>
      <c r="K91" s="58"/>
      <c r="L91" s="58"/>
      <c r="M91" s="58"/>
      <c r="N91" s="58"/>
      <c r="O91" s="58"/>
      <c r="P91" s="58"/>
      <c r="Q91" s="58"/>
      <c r="R91" s="58"/>
      <c r="S91" s="58"/>
    </row>
    <row r="92" spans="7:19" x14ac:dyDescent="0.25">
      <c r="G92" s="58"/>
      <c r="H92" s="58"/>
      <c r="I92" s="58"/>
      <c r="J92" s="58"/>
      <c r="K92" s="58"/>
      <c r="L92" s="58"/>
      <c r="M92" s="58"/>
      <c r="N92" s="58"/>
      <c r="O92" s="58"/>
      <c r="P92" s="58"/>
      <c r="Q92" s="58"/>
      <c r="R92" s="58"/>
      <c r="S92" s="58"/>
    </row>
  </sheetData>
  <mergeCells count="33">
    <mergeCell ref="C20:D21"/>
    <mergeCell ref="A20:A22"/>
    <mergeCell ref="E20:F21"/>
    <mergeCell ref="L20:O20"/>
    <mergeCell ref="B77:I77"/>
    <mergeCell ref="B66:I66"/>
    <mergeCell ref="B68:I68"/>
    <mergeCell ref="B70:I70"/>
    <mergeCell ref="B72:I72"/>
    <mergeCell ref="B73:I73"/>
    <mergeCell ref="B74:I74"/>
    <mergeCell ref="B75:I75"/>
    <mergeCell ref="A4:U4"/>
    <mergeCell ref="A6:U6"/>
    <mergeCell ref="A8:U8"/>
    <mergeCell ref="A9:U9"/>
    <mergeCell ref="A11:U11"/>
    <mergeCell ref="T20:U21"/>
    <mergeCell ref="A12:U12"/>
    <mergeCell ref="A14:U14"/>
    <mergeCell ref="A15:U15"/>
    <mergeCell ref="A16:U16"/>
    <mergeCell ref="A18:U18"/>
    <mergeCell ref="B20:B22"/>
    <mergeCell ref="P20:S20"/>
    <mergeCell ref="R21:S21"/>
    <mergeCell ref="P21:Q21"/>
    <mergeCell ref="L21:M21"/>
    <mergeCell ref="N21:O21"/>
    <mergeCell ref="G20:G22"/>
    <mergeCell ref="H21:I21"/>
    <mergeCell ref="H20:K20"/>
    <mergeCell ref="J21:K21"/>
  </mergeCells>
  <conditionalFormatting sqref="C24:S24 G25:S29 G30:T64 C25:F64 C30:S30">
    <cfRule type="cellIs" dxfId="3" priority="4" operator="notEqual">
      <formula>0</formula>
    </cfRule>
  </conditionalFormatting>
  <conditionalFormatting sqref="U24:U64">
    <cfRule type="cellIs" dxfId="2" priority="3" operator="notEqual">
      <formula>0</formula>
    </cfRule>
  </conditionalFormatting>
  <conditionalFormatting sqref="E26:F64">
    <cfRule type="cellIs" dxfId="1" priority="2" operator="notEqual">
      <formula>0</formula>
    </cfRule>
  </conditionalFormatting>
  <conditionalFormatting sqref="T24:T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85" zoomScaleSheetLayoutView="85" workbookViewId="0">
      <selection activeCell="L27" sqref="L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35" t="str">
        <f>'1. паспорт местоположение'!A5:C5</f>
        <v>Год раскрытия информации: 2023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335"/>
      <c r="AL5" s="335"/>
      <c r="AM5" s="335"/>
      <c r="AN5" s="335"/>
      <c r="AO5" s="335"/>
      <c r="AP5" s="335"/>
      <c r="AQ5" s="335"/>
      <c r="AR5" s="335"/>
      <c r="AS5" s="335"/>
      <c r="AT5" s="335"/>
      <c r="AU5" s="335"/>
      <c r="AV5" s="335"/>
    </row>
    <row r="6" spans="1:48" ht="18.75" x14ac:dyDescent="0.3">
      <c r="AV6" s="14"/>
    </row>
    <row r="7" spans="1:48" ht="18.75" x14ac:dyDescent="0.25">
      <c r="A7" s="343" t="s">
        <v>7</v>
      </c>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343"/>
      <c r="AB7" s="343"/>
      <c r="AC7" s="343"/>
      <c r="AD7" s="343"/>
      <c r="AE7" s="343"/>
      <c r="AF7" s="343"/>
      <c r="AG7" s="343"/>
      <c r="AH7" s="343"/>
      <c r="AI7" s="343"/>
      <c r="AJ7" s="343"/>
      <c r="AK7" s="343"/>
      <c r="AL7" s="343"/>
      <c r="AM7" s="343"/>
      <c r="AN7" s="343"/>
      <c r="AO7" s="343"/>
      <c r="AP7" s="343"/>
      <c r="AQ7" s="343"/>
      <c r="AR7" s="343"/>
      <c r="AS7" s="343"/>
      <c r="AT7" s="343"/>
      <c r="AU7" s="343"/>
      <c r="AV7" s="343"/>
    </row>
    <row r="8" spans="1:48" ht="18.75" x14ac:dyDescent="0.25">
      <c r="A8" s="343"/>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c r="AD8" s="343"/>
      <c r="AE8" s="343"/>
      <c r="AF8" s="343"/>
      <c r="AG8" s="343"/>
      <c r="AH8" s="343"/>
      <c r="AI8" s="343"/>
      <c r="AJ8" s="343"/>
      <c r="AK8" s="343"/>
      <c r="AL8" s="343"/>
      <c r="AM8" s="343"/>
      <c r="AN8" s="343"/>
      <c r="AO8" s="343"/>
      <c r="AP8" s="343"/>
      <c r="AQ8" s="343"/>
      <c r="AR8" s="343"/>
      <c r="AS8" s="343"/>
      <c r="AT8" s="343"/>
      <c r="AU8" s="343"/>
      <c r="AV8" s="343"/>
    </row>
    <row r="9" spans="1:48" x14ac:dyDescent="0.25">
      <c r="A9" s="344" t="str">
        <f>'1. паспорт местоположение'!A9:C9</f>
        <v>Акционерное общество "Россети Янтарь"</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c r="AB9" s="344"/>
      <c r="AC9" s="344"/>
      <c r="AD9" s="344"/>
      <c r="AE9" s="344"/>
      <c r="AF9" s="344"/>
      <c r="AG9" s="344"/>
      <c r="AH9" s="344"/>
      <c r="AI9" s="344"/>
      <c r="AJ9" s="344"/>
      <c r="AK9" s="344"/>
      <c r="AL9" s="344"/>
      <c r="AM9" s="344"/>
      <c r="AN9" s="344"/>
      <c r="AO9" s="344"/>
      <c r="AP9" s="344"/>
      <c r="AQ9" s="344"/>
      <c r="AR9" s="344"/>
      <c r="AS9" s="344"/>
      <c r="AT9" s="344"/>
      <c r="AU9" s="344"/>
      <c r="AV9" s="344"/>
    </row>
    <row r="10" spans="1:48" ht="15.75" x14ac:dyDescent="0.25">
      <c r="A10" s="348" t="s">
        <v>6</v>
      </c>
      <c r="B10" s="348"/>
      <c r="C10" s="348"/>
      <c r="D10" s="348"/>
      <c r="E10" s="348"/>
      <c r="F10" s="348"/>
      <c r="G10" s="348"/>
      <c r="H10" s="348"/>
      <c r="I10" s="348"/>
      <c r="J10" s="348"/>
      <c r="K10" s="348"/>
      <c r="L10" s="348"/>
      <c r="M10" s="348"/>
      <c r="N10" s="348"/>
      <c r="O10" s="348"/>
      <c r="P10" s="348"/>
      <c r="Q10" s="348"/>
      <c r="R10" s="348"/>
      <c r="S10" s="348"/>
      <c r="T10" s="348"/>
      <c r="U10" s="348"/>
      <c r="V10" s="348"/>
      <c r="W10" s="348"/>
      <c r="X10" s="348"/>
      <c r="Y10" s="348"/>
      <c r="Z10" s="348"/>
      <c r="AA10" s="348"/>
      <c r="AB10" s="348"/>
      <c r="AC10" s="348"/>
      <c r="AD10" s="348"/>
      <c r="AE10" s="348"/>
      <c r="AF10" s="348"/>
      <c r="AG10" s="348"/>
      <c r="AH10" s="348"/>
      <c r="AI10" s="348"/>
      <c r="AJ10" s="348"/>
      <c r="AK10" s="348"/>
      <c r="AL10" s="348"/>
      <c r="AM10" s="348"/>
      <c r="AN10" s="348"/>
      <c r="AO10" s="348"/>
      <c r="AP10" s="348"/>
      <c r="AQ10" s="348"/>
      <c r="AR10" s="348"/>
      <c r="AS10" s="348"/>
      <c r="AT10" s="348"/>
      <c r="AU10" s="348"/>
      <c r="AV10" s="348"/>
    </row>
    <row r="11" spans="1:48" ht="18.75" x14ac:dyDescent="0.25">
      <c r="A11" s="343"/>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3"/>
      <c r="AE11" s="343"/>
      <c r="AF11" s="343"/>
      <c r="AG11" s="343"/>
      <c r="AH11" s="343"/>
      <c r="AI11" s="343"/>
      <c r="AJ11" s="343"/>
      <c r="AK11" s="343"/>
      <c r="AL11" s="343"/>
      <c r="AM11" s="343"/>
      <c r="AN11" s="343"/>
      <c r="AO11" s="343"/>
      <c r="AP11" s="343"/>
      <c r="AQ11" s="343"/>
      <c r="AR11" s="343"/>
      <c r="AS11" s="343"/>
      <c r="AT11" s="343"/>
      <c r="AU11" s="343"/>
      <c r="AV11" s="343"/>
    </row>
    <row r="12" spans="1:48" x14ac:dyDescent="0.25">
      <c r="A12" s="344" t="str">
        <f>'1. паспорт местоположение'!A12:C12</f>
        <v>L_99-комп-23</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4"/>
      <c r="AI12" s="344"/>
      <c r="AJ12" s="344"/>
      <c r="AK12" s="344"/>
      <c r="AL12" s="344"/>
      <c r="AM12" s="344"/>
      <c r="AN12" s="344"/>
      <c r="AO12" s="344"/>
      <c r="AP12" s="344"/>
      <c r="AQ12" s="344"/>
      <c r="AR12" s="344"/>
      <c r="AS12" s="344"/>
      <c r="AT12" s="344"/>
      <c r="AU12" s="344"/>
      <c r="AV12" s="344"/>
    </row>
    <row r="13" spans="1:48" ht="15.75" x14ac:dyDescent="0.25">
      <c r="A13" s="348" t="s">
        <v>5</v>
      </c>
      <c r="B13" s="348"/>
      <c r="C13" s="348"/>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348"/>
      <c r="AB13" s="348"/>
      <c r="AC13" s="348"/>
      <c r="AD13" s="348"/>
      <c r="AE13" s="348"/>
      <c r="AF13" s="348"/>
      <c r="AG13" s="348"/>
      <c r="AH13" s="348"/>
      <c r="AI13" s="348"/>
      <c r="AJ13" s="348"/>
      <c r="AK13" s="348"/>
      <c r="AL13" s="348"/>
      <c r="AM13" s="348"/>
      <c r="AN13" s="348"/>
      <c r="AO13" s="348"/>
      <c r="AP13" s="348"/>
      <c r="AQ13" s="348"/>
      <c r="AR13" s="348"/>
      <c r="AS13" s="348"/>
      <c r="AT13" s="348"/>
      <c r="AU13" s="348"/>
      <c r="AV13" s="348"/>
    </row>
    <row r="14" spans="1:48" ht="18.75" x14ac:dyDescent="0.25">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c r="AD14" s="349"/>
      <c r="AE14" s="349"/>
      <c r="AF14" s="349"/>
      <c r="AG14" s="349"/>
      <c r="AH14" s="349"/>
      <c r="AI14" s="349"/>
      <c r="AJ14" s="349"/>
      <c r="AK14" s="349"/>
      <c r="AL14" s="349"/>
      <c r="AM14" s="349"/>
      <c r="AN14" s="349"/>
      <c r="AO14" s="349"/>
      <c r="AP14" s="349"/>
      <c r="AQ14" s="349"/>
      <c r="AR14" s="349"/>
      <c r="AS14" s="349"/>
      <c r="AT14" s="349"/>
      <c r="AU14" s="349"/>
      <c r="AV14" s="349"/>
    </row>
    <row r="15" spans="1:48" ht="43.5" customHeight="1" x14ac:dyDescent="0.25">
      <c r="A15" s="350" t="str">
        <f>'1. паспорт местоположение'!A15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c r="AS15" s="350"/>
      <c r="AT15" s="350"/>
      <c r="AU15" s="350"/>
      <c r="AV15" s="350"/>
    </row>
    <row r="16" spans="1:48" ht="15.75" x14ac:dyDescent="0.25">
      <c r="A16" s="348" t="s">
        <v>4</v>
      </c>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348"/>
      <c r="AB16" s="348"/>
      <c r="AC16" s="348"/>
      <c r="AD16" s="348"/>
      <c r="AE16" s="348"/>
      <c r="AF16" s="348"/>
      <c r="AG16" s="348"/>
      <c r="AH16" s="348"/>
      <c r="AI16" s="348"/>
      <c r="AJ16" s="348"/>
      <c r="AK16" s="348"/>
      <c r="AL16" s="348"/>
      <c r="AM16" s="348"/>
      <c r="AN16" s="348"/>
      <c r="AO16" s="348"/>
      <c r="AP16" s="348"/>
      <c r="AQ16" s="348"/>
      <c r="AR16" s="348"/>
      <c r="AS16" s="348"/>
      <c r="AT16" s="348"/>
      <c r="AU16" s="348"/>
      <c r="AV16" s="348"/>
    </row>
    <row r="17" spans="1:48" x14ac:dyDescent="0.25">
      <c r="A17" s="383"/>
      <c r="B17" s="383"/>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383"/>
      <c r="AB17" s="383"/>
      <c r="AC17" s="383"/>
      <c r="AD17" s="383"/>
      <c r="AE17" s="383"/>
      <c r="AF17" s="383"/>
      <c r="AG17" s="383"/>
      <c r="AH17" s="383"/>
      <c r="AI17" s="383"/>
      <c r="AJ17" s="383"/>
      <c r="AK17" s="383"/>
      <c r="AL17" s="383"/>
      <c r="AM17" s="383"/>
      <c r="AN17" s="383"/>
      <c r="AO17" s="383"/>
      <c r="AP17" s="383"/>
      <c r="AQ17" s="383"/>
      <c r="AR17" s="383"/>
      <c r="AS17" s="383"/>
      <c r="AT17" s="383"/>
      <c r="AU17" s="383"/>
      <c r="AV17" s="383"/>
    </row>
    <row r="18" spans="1:48" ht="14.25" customHeight="1" x14ac:dyDescent="0.25">
      <c r="A18" s="383"/>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c r="AD18" s="383"/>
      <c r="AE18" s="383"/>
      <c r="AF18" s="383"/>
      <c r="AG18" s="383"/>
      <c r="AH18" s="383"/>
      <c r="AI18" s="383"/>
      <c r="AJ18" s="383"/>
      <c r="AK18" s="383"/>
      <c r="AL18" s="383"/>
      <c r="AM18" s="383"/>
      <c r="AN18" s="383"/>
      <c r="AO18" s="383"/>
      <c r="AP18" s="383"/>
      <c r="AQ18" s="383"/>
      <c r="AR18" s="383"/>
      <c r="AS18" s="383"/>
      <c r="AT18" s="383"/>
      <c r="AU18" s="383"/>
      <c r="AV18" s="383"/>
    </row>
    <row r="19" spans="1:48" x14ac:dyDescent="0.25">
      <c r="A19" s="383"/>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383"/>
      <c r="AB19" s="383"/>
      <c r="AC19" s="383"/>
      <c r="AD19" s="383"/>
      <c r="AE19" s="383"/>
      <c r="AF19" s="383"/>
      <c r="AG19" s="383"/>
      <c r="AH19" s="383"/>
      <c r="AI19" s="383"/>
      <c r="AJ19" s="383"/>
      <c r="AK19" s="383"/>
      <c r="AL19" s="383"/>
      <c r="AM19" s="383"/>
      <c r="AN19" s="383"/>
      <c r="AO19" s="383"/>
      <c r="AP19" s="383"/>
      <c r="AQ19" s="383"/>
      <c r="AR19" s="383"/>
      <c r="AS19" s="383"/>
      <c r="AT19" s="383"/>
      <c r="AU19" s="383"/>
      <c r="AV19" s="383"/>
    </row>
    <row r="20" spans="1:48" s="25" customFormat="1" x14ac:dyDescent="0.25">
      <c r="A20" s="377"/>
      <c r="B20" s="377"/>
      <c r="C20" s="377"/>
      <c r="D20" s="377"/>
      <c r="E20" s="377"/>
      <c r="F20" s="377"/>
      <c r="G20" s="377"/>
      <c r="H20" s="377"/>
      <c r="I20" s="377"/>
      <c r="J20" s="377"/>
      <c r="K20" s="377"/>
      <c r="L20" s="377"/>
      <c r="M20" s="377"/>
      <c r="N20" s="377"/>
      <c r="O20" s="377"/>
      <c r="P20" s="377"/>
      <c r="Q20" s="377"/>
      <c r="R20" s="377"/>
      <c r="S20" s="377"/>
      <c r="T20" s="377"/>
      <c r="U20" s="377"/>
      <c r="V20" s="377"/>
      <c r="W20" s="377"/>
      <c r="X20" s="377"/>
      <c r="Y20" s="377"/>
      <c r="Z20" s="377"/>
      <c r="AA20" s="377"/>
      <c r="AB20" s="377"/>
      <c r="AC20" s="377"/>
      <c r="AD20" s="377"/>
      <c r="AE20" s="377"/>
      <c r="AF20" s="377"/>
      <c r="AG20" s="377"/>
      <c r="AH20" s="377"/>
      <c r="AI20" s="377"/>
      <c r="AJ20" s="377"/>
      <c r="AK20" s="377"/>
      <c r="AL20" s="377"/>
      <c r="AM20" s="377"/>
      <c r="AN20" s="377"/>
      <c r="AO20" s="377"/>
      <c r="AP20" s="377"/>
      <c r="AQ20" s="377"/>
      <c r="AR20" s="377"/>
      <c r="AS20" s="377"/>
      <c r="AT20" s="377"/>
      <c r="AU20" s="377"/>
      <c r="AV20" s="377"/>
    </row>
    <row r="21" spans="1:48" s="25" customFormat="1" x14ac:dyDescent="0.25">
      <c r="A21" s="442" t="s">
        <v>507</v>
      </c>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442"/>
      <c r="AB21" s="442"/>
      <c r="AC21" s="442"/>
      <c r="AD21" s="442"/>
      <c r="AE21" s="442"/>
      <c r="AF21" s="442"/>
      <c r="AG21" s="442"/>
      <c r="AH21" s="442"/>
      <c r="AI21" s="442"/>
      <c r="AJ21" s="442"/>
      <c r="AK21" s="442"/>
      <c r="AL21" s="442"/>
      <c r="AM21" s="442"/>
      <c r="AN21" s="442"/>
      <c r="AO21" s="442"/>
      <c r="AP21" s="442"/>
      <c r="AQ21" s="442"/>
      <c r="AR21" s="442"/>
      <c r="AS21" s="442"/>
      <c r="AT21" s="442"/>
      <c r="AU21" s="442"/>
      <c r="AV21" s="442"/>
    </row>
    <row r="22" spans="1:48" s="25" customFormat="1" ht="58.5" customHeight="1" x14ac:dyDescent="0.25">
      <c r="A22" s="433" t="s">
        <v>50</v>
      </c>
      <c r="B22" s="444" t="s">
        <v>22</v>
      </c>
      <c r="C22" s="433" t="s">
        <v>49</v>
      </c>
      <c r="D22" s="433" t="s">
        <v>48</v>
      </c>
      <c r="E22" s="447" t="s">
        <v>518</v>
      </c>
      <c r="F22" s="448"/>
      <c r="G22" s="448"/>
      <c r="H22" s="448"/>
      <c r="I22" s="448"/>
      <c r="J22" s="448"/>
      <c r="K22" s="448"/>
      <c r="L22" s="449"/>
      <c r="M22" s="433" t="s">
        <v>47</v>
      </c>
      <c r="N22" s="433" t="s">
        <v>46</v>
      </c>
      <c r="O22" s="433" t="s">
        <v>45</v>
      </c>
      <c r="P22" s="428" t="s">
        <v>253</v>
      </c>
      <c r="Q22" s="428" t="s">
        <v>44</v>
      </c>
      <c r="R22" s="428" t="s">
        <v>43</v>
      </c>
      <c r="S22" s="428" t="s">
        <v>42</v>
      </c>
      <c r="T22" s="428"/>
      <c r="U22" s="450" t="s">
        <v>41</v>
      </c>
      <c r="V22" s="450" t="s">
        <v>40</v>
      </c>
      <c r="W22" s="428" t="s">
        <v>39</v>
      </c>
      <c r="X22" s="428" t="s">
        <v>38</v>
      </c>
      <c r="Y22" s="428" t="s">
        <v>37</v>
      </c>
      <c r="Z22" s="435" t="s">
        <v>36</v>
      </c>
      <c r="AA22" s="428" t="s">
        <v>35</v>
      </c>
      <c r="AB22" s="428" t="s">
        <v>34</v>
      </c>
      <c r="AC22" s="428" t="s">
        <v>33</v>
      </c>
      <c r="AD22" s="428" t="s">
        <v>32</v>
      </c>
      <c r="AE22" s="428" t="s">
        <v>31</v>
      </c>
      <c r="AF22" s="428" t="s">
        <v>30</v>
      </c>
      <c r="AG22" s="428"/>
      <c r="AH22" s="428"/>
      <c r="AI22" s="428"/>
      <c r="AJ22" s="428"/>
      <c r="AK22" s="428"/>
      <c r="AL22" s="428" t="s">
        <v>29</v>
      </c>
      <c r="AM22" s="428"/>
      <c r="AN22" s="428"/>
      <c r="AO22" s="428"/>
      <c r="AP22" s="428" t="s">
        <v>28</v>
      </c>
      <c r="AQ22" s="428"/>
      <c r="AR22" s="428" t="s">
        <v>27</v>
      </c>
      <c r="AS22" s="428" t="s">
        <v>26</v>
      </c>
      <c r="AT22" s="428" t="s">
        <v>25</v>
      </c>
      <c r="AU22" s="428" t="s">
        <v>24</v>
      </c>
      <c r="AV22" s="436" t="s">
        <v>23</v>
      </c>
    </row>
    <row r="23" spans="1:48" s="25" customFormat="1" ht="64.5" customHeight="1" x14ac:dyDescent="0.25">
      <c r="A23" s="443"/>
      <c r="B23" s="445"/>
      <c r="C23" s="443"/>
      <c r="D23" s="443"/>
      <c r="E23" s="438" t="s">
        <v>21</v>
      </c>
      <c r="F23" s="429" t="s">
        <v>125</v>
      </c>
      <c r="G23" s="429" t="s">
        <v>124</v>
      </c>
      <c r="H23" s="429" t="s">
        <v>123</v>
      </c>
      <c r="I23" s="431" t="s">
        <v>428</v>
      </c>
      <c r="J23" s="431" t="s">
        <v>429</v>
      </c>
      <c r="K23" s="431" t="s">
        <v>430</v>
      </c>
      <c r="L23" s="429" t="s">
        <v>551</v>
      </c>
      <c r="M23" s="443"/>
      <c r="N23" s="443"/>
      <c r="O23" s="443"/>
      <c r="P23" s="428"/>
      <c r="Q23" s="428"/>
      <c r="R23" s="428"/>
      <c r="S23" s="440" t="s">
        <v>2</v>
      </c>
      <c r="T23" s="440" t="s">
        <v>9</v>
      </c>
      <c r="U23" s="450"/>
      <c r="V23" s="450"/>
      <c r="W23" s="428"/>
      <c r="X23" s="428"/>
      <c r="Y23" s="428"/>
      <c r="Z23" s="428"/>
      <c r="AA23" s="428"/>
      <c r="AB23" s="428"/>
      <c r="AC23" s="428"/>
      <c r="AD23" s="428"/>
      <c r="AE23" s="428"/>
      <c r="AF23" s="428" t="s">
        <v>20</v>
      </c>
      <c r="AG23" s="428"/>
      <c r="AH23" s="428" t="s">
        <v>19</v>
      </c>
      <c r="AI23" s="428"/>
      <c r="AJ23" s="433" t="s">
        <v>18</v>
      </c>
      <c r="AK23" s="433" t="s">
        <v>17</v>
      </c>
      <c r="AL23" s="433" t="s">
        <v>16</v>
      </c>
      <c r="AM23" s="433" t="s">
        <v>15</v>
      </c>
      <c r="AN23" s="433" t="s">
        <v>14</v>
      </c>
      <c r="AO23" s="433" t="s">
        <v>13</v>
      </c>
      <c r="AP23" s="433" t="s">
        <v>12</v>
      </c>
      <c r="AQ23" s="451" t="s">
        <v>9</v>
      </c>
      <c r="AR23" s="428"/>
      <c r="AS23" s="428"/>
      <c r="AT23" s="428"/>
      <c r="AU23" s="428"/>
      <c r="AV23" s="437"/>
    </row>
    <row r="24" spans="1:48" s="25" customFormat="1" ht="96.75" customHeight="1" x14ac:dyDescent="0.25">
      <c r="A24" s="434"/>
      <c r="B24" s="446"/>
      <c r="C24" s="434"/>
      <c r="D24" s="434"/>
      <c r="E24" s="439"/>
      <c r="F24" s="430"/>
      <c r="G24" s="430"/>
      <c r="H24" s="430"/>
      <c r="I24" s="432"/>
      <c r="J24" s="432"/>
      <c r="K24" s="432"/>
      <c r="L24" s="430"/>
      <c r="M24" s="434"/>
      <c r="N24" s="434"/>
      <c r="O24" s="434"/>
      <c r="P24" s="428"/>
      <c r="Q24" s="428"/>
      <c r="R24" s="428"/>
      <c r="S24" s="441"/>
      <c r="T24" s="441"/>
      <c r="U24" s="450"/>
      <c r="V24" s="450"/>
      <c r="W24" s="428"/>
      <c r="X24" s="428"/>
      <c r="Y24" s="428"/>
      <c r="Z24" s="428"/>
      <c r="AA24" s="428"/>
      <c r="AB24" s="428"/>
      <c r="AC24" s="428"/>
      <c r="AD24" s="428"/>
      <c r="AE24" s="428"/>
      <c r="AF24" s="138" t="s">
        <v>11</v>
      </c>
      <c r="AG24" s="138" t="s">
        <v>10</v>
      </c>
      <c r="AH24" s="139" t="s">
        <v>2</v>
      </c>
      <c r="AI24" s="139" t="s">
        <v>9</v>
      </c>
      <c r="AJ24" s="434"/>
      <c r="AK24" s="434"/>
      <c r="AL24" s="434"/>
      <c r="AM24" s="434"/>
      <c r="AN24" s="434"/>
      <c r="AO24" s="434"/>
      <c r="AP24" s="434"/>
      <c r="AQ24" s="452"/>
      <c r="AR24" s="428"/>
      <c r="AS24" s="428"/>
      <c r="AT24" s="428"/>
      <c r="AU24" s="428"/>
      <c r="AV24" s="437"/>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36">
        <v>1</v>
      </c>
      <c r="B26" s="237" t="s">
        <v>572</v>
      </c>
      <c r="C26" s="20"/>
      <c r="D26" s="239">
        <f>'6.1. Паспорт сетевой график'!H53</f>
        <v>45290</v>
      </c>
      <c r="E26" s="22"/>
      <c r="F26" s="22"/>
      <c r="G26" s="22"/>
      <c r="H26" s="22"/>
      <c r="I26" s="22"/>
      <c r="J26" s="22"/>
      <c r="K26" s="22"/>
      <c r="L26" s="22">
        <f>'6.2. Паспорт фин осв ввод'!C57</f>
        <v>6</v>
      </c>
      <c r="M26" s="20"/>
      <c r="N26" s="247"/>
      <c r="O26" s="249"/>
      <c r="P26" s="23"/>
      <c r="Q26" s="249"/>
      <c r="R26" s="23"/>
      <c r="S26" s="249"/>
      <c r="T26" s="249"/>
      <c r="U26" s="248"/>
      <c r="V26" s="248"/>
      <c r="W26" s="247"/>
      <c r="X26" s="23"/>
      <c r="Y26" s="20"/>
      <c r="Z26" s="21"/>
      <c r="AA26" s="23"/>
      <c r="AB26" s="23"/>
      <c r="AC26" s="247"/>
      <c r="AD26" s="23"/>
      <c r="AE26" s="23"/>
      <c r="AF26" s="22"/>
      <c r="AG26" s="20"/>
      <c r="AH26" s="21"/>
      <c r="AI26" s="244"/>
      <c r="AJ26" s="244"/>
      <c r="AK26" s="244"/>
      <c r="AL26" s="244"/>
      <c r="AM26" s="244"/>
      <c r="AN26" s="244"/>
      <c r="AO26" s="244"/>
      <c r="AP26" s="244"/>
      <c r="AQ26" s="244"/>
      <c r="AR26" s="244"/>
      <c r="AS26" s="244"/>
      <c r="AT26" s="244"/>
      <c r="AU26" s="244"/>
      <c r="AV26" s="244"/>
    </row>
    <row r="27" spans="1:48" s="19" customFormat="1" ht="12.75" x14ac:dyDescent="0.2">
      <c r="A27" s="250"/>
      <c r="B27" s="251"/>
      <c r="C27" s="252"/>
      <c r="D27" s="253"/>
      <c r="E27" s="254"/>
      <c r="F27" s="254"/>
      <c r="G27" s="254"/>
      <c r="H27" s="254"/>
      <c r="I27" s="254"/>
      <c r="J27" s="254"/>
      <c r="K27" s="254"/>
      <c r="L27" s="254"/>
      <c r="M27" s="252"/>
      <c r="N27" s="252"/>
      <c r="O27" s="252"/>
      <c r="P27" s="255"/>
      <c r="Q27" s="252"/>
      <c r="R27" s="255"/>
      <c r="S27" s="252"/>
      <c r="T27" s="252"/>
      <c r="U27" s="254"/>
      <c r="V27" s="254"/>
      <c r="W27" s="249"/>
      <c r="X27" s="255"/>
      <c r="Y27" s="252"/>
      <c r="Z27" s="256"/>
      <c r="AA27" s="255"/>
      <c r="AB27" s="255"/>
      <c r="AC27" s="255"/>
      <c r="AD27" s="255"/>
      <c r="AE27" s="255"/>
      <c r="AF27" s="254"/>
      <c r="AG27" s="252"/>
      <c r="AH27" s="256"/>
      <c r="AI27" s="257"/>
      <c r="AJ27" s="257"/>
      <c r="AK27" s="257"/>
      <c r="AL27" s="257"/>
      <c r="AM27" s="257"/>
      <c r="AN27" s="257"/>
      <c r="AO27" s="257"/>
      <c r="AP27" s="257"/>
      <c r="AQ27" s="257"/>
      <c r="AR27" s="257"/>
      <c r="AS27" s="257"/>
      <c r="AT27" s="257"/>
      <c r="AU27" s="257"/>
      <c r="AV27" s="25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zoomScale="90" zoomScaleNormal="90" zoomScaleSheetLayoutView="90" workbookViewId="0">
      <selection activeCell="B28" sqref="B28"/>
    </sheetView>
  </sheetViews>
  <sheetFormatPr defaultRowHeight="15.75" x14ac:dyDescent="0.25"/>
  <cols>
    <col min="1" max="2" width="66.140625" style="116" customWidth="1"/>
    <col min="3" max="3" width="0" style="241" hidden="1" customWidth="1"/>
    <col min="4" max="256" width="9.140625" style="241"/>
    <col min="257" max="258" width="66.140625" style="241" customWidth="1"/>
    <col min="259" max="512" width="9.140625" style="241"/>
    <col min="513" max="514" width="66.140625" style="241" customWidth="1"/>
    <col min="515" max="768" width="9.140625" style="241"/>
    <col min="769" max="770" width="66.140625" style="241" customWidth="1"/>
    <col min="771" max="1024" width="9.140625" style="241"/>
    <col min="1025" max="1026" width="66.140625" style="241" customWidth="1"/>
    <col min="1027" max="1280" width="9.140625" style="241"/>
    <col min="1281" max="1282" width="66.140625" style="241" customWidth="1"/>
    <col min="1283" max="1536" width="9.140625" style="241"/>
    <col min="1537" max="1538" width="66.140625" style="241" customWidth="1"/>
    <col min="1539" max="1792" width="9.140625" style="241"/>
    <col min="1793" max="1794" width="66.140625" style="241" customWidth="1"/>
    <col min="1795" max="2048" width="9.140625" style="241"/>
    <col min="2049" max="2050" width="66.140625" style="241" customWidth="1"/>
    <col min="2051" max="2304" width="9.140625" style="241"/>
    <col min="2305" max="2306" width="66.140625" style="241" customWidth="1"/>
    <col min="2307" max="2560" width="9.140625" style="241"/>
    <col min="2561" max="2562" width="66.140625" style="241" customWidth="1"/>
    <col min="2563" max="2816" width="9.140625" style="241"/>
    <col min="2817" max="2818" width="66.140625" style="241" customWidth="1"/>
    <col min="2819" max="3072" width="9.140625" style="241"/>
    <col min="3073" max="3074" width="66.140625" style="241" customWidth="1"/>
    <col min="3075" max="3328" width="9.140625" style="241"/>
    <col min="3329" max="3330" width="66.140625" style="241" customWidth="1"/>
    <col min="3331" max="3584" width="9.140625" style="241"/>
    <col min="3585" max="3586" width="66.140625" style="241" customWidth="1"/>
    <col min="3587" max="3840" width="9.140625" style="241"/>
    <col min="3841" max="3842" width="66.140625" style="241" customWidth="1"/>
    <col min="3843" max="4096" width="9.140625" style="241"/>
    <col min="4097" max="4098" width="66.140625" style="241" customWidth="1"/>
    <col min="4099" max="4352" width="9.140625" style="241"/>
    <col min="4353" max="4354" width="66.140625" style="241" customWidth="1"/>
    <col min="4355" max="4608" width="9.140625" style="241"/>
    <col min="4609" max="4610" width="66.140625" style="241" customWidth="1"/>
    <col min="4611" max="4864" width="9.140625" style="241"/>
    <col min="4865" max="4866" width="66.140625" style="241" customWidth="1"/>
    <col min="4867" max="5120" width="9.140625" style="241"/>
    <col min="5121" max="5122" width="66.140625" style="241" customWidth="1"/>
    <col min="5123" max="5376" width="9.140625" style="241"/>
    <col min="5377" max="5378" width="66.140625" style="241" customWidth="1"/>
    <col min="5379" max="5632" width="9.140625" style="241"/>
    <col min="5633" max="5634" width="66.140625" style="241" customWidth="1"/>
    <col min="5635" max="5888" width="9.140625" style="241"/>
    <col min="5889" max="5890" width="66.140625" style="241" customWidth="1"/>
    <col min="5891" max="6144" width="9.140625" style="241"/>
    <col min="6145" max="6146" width="66.140625" style="241" customWidth="1"/>
    <col min="6147" max="6400" width="9.140625" style="241"/>
    <col min="6401" max="6402" width="66.140625" style="241" customWidth="1"/>
    <col min="6403" max="6656" width="9.140625" style="241"/>
    <col min="6657" max="6658" width="66.140625" style="241" customWidth="1"/>
    <col min="6659" max="6912" width="9.140625" style="241"/>
    <col min="6913" max="6914" width="66.140625" style="241" customWidth="1"/>
    <col min="6915" max="7168" width="9.140625" style="241"/>
    <col min="7169" max="7170" width="66.140625" style="241" customWidth="1"/>
    <col min="7171" max="7424" width="9.140625" style="241"/>
    <col min="7425" max="7426" width="66.140625" style="241" customWidth="1"/>
    <col min="7427" max="7680" width="9.140625" style="241"/>
    <col min="7681" max="7682" width="66.140625" style="241" customWidth="1"/>
    <col min="7683" max="7936" width="9.140625" style="241"/>
    <col min="7937" max="7938" width="66.140625" style="241" customWidth="1"/>
    <col min="7939" max="8192" width="9.140625" style="241"/>
    <col min="8193" max="8194" width="66.140625" style="241" customWidth="1"/>
    <col min="8195" max="8448" width="9.140625" style="241"/>
    <col min="8449" max="8450" width="66.140625" style="241" customWidth="1"/>
    <col min="8451" max="8704" width="9.140625" style="241"/>
    <col min="8705" max="8706" width="66.140625" style="241" customWidth="1"/>
    <col min="8707" max="8960" width="9.140625" style="241"/>
    <col min="8961" max="8962" width="66.140625" style="241" customWidth="1"/>
    <col min="8963" max="9216" width="9.140625" style="241"/>
    <col min="9217" max="9218" width="66.140625" style="241" customWidth="1"/>
    <col min="9219" max="9472" width="9.140625" style="241"/>
    <col min="9473" max="9474" width="66.140625" style="241" customWidth="1"/>
    <col min="9475" max="9728" width="9.140625" style="241"/>
    <col min="9729" max="9730" width="66.140625" style="241" customWidth="1"/>
    <col min="9731" max="9984" width="9.140625" style="241"/>
    <col min="9985" max="9986" width="66.140625" style="241" customWidth="1"/>
    <col min="9987" max="10240" width="9.140625" style="241"/>
    <col min="10241" max="10242" width="66.140625" style="241" customWidth="1"/>
    <col min="10243" max="10496" width="9.140625" style="241"/>
    <col min="10497" max="10498" width="66.140625" style="241" customWidth="1"/>
    <col min="10499" max="10752" width="9.140625" style="241"/>
    <col min="10753" max="10754" width="66.140625" style="241" customWidth="1"/>
    <col min="10755" max="11008" width="9.140625" style="241"/>
    <col min="11009" max="11010" width="66.140625" style="241" customWidth="1"/>
    <col min="11011" max="11264" width="9.140625" style="241"/>
    <col min="11265" max="11266" width="66.140625" style="241" customWidth="1"/>
    <col min="11267" max="11520" width="9.140625" style="241"/>
    <col min="11521" max="11522" width="66.140625" style="241" customWidth="1"/>
    <col min="11523" max="11776" width="9.140625" style="241"/>
    <col min="11777" max="11778" width="66.140625" style="241" customWidth="1"/>
    <col min="11779" max="12032" width="9.140625" style="241"/>
    <col min="12033" max="12034" width="66.140625" style="241" customWidth="1"/>
    <col min="12035" max="12288" width="9.140625" style="241"/>
    <col min="12289" max="12290" width="66.140625" style="241" customWidth="1"/>
    <col min="12291" max="12544" width="9.140625" style="241"/>
    <col min="12545" max="12546" width="66.140625" style="241" customWidth="1"/>
    <col min="12547" max="12800" width="9.140625" style="241"/>
    <col min="12801" max="12802" width="66.140625" style="241" customWidth="1"/>
    <col min="12803" max="13056" width="9.140625" style="241"/>
    <col min="13057" max="13058" width="66.140625" style="241" customWidth="1"/>
    <col min="13059" max="13312" width="9.140625" style="241"/>
    <col min="13313" max="13314" width="66.140625" style="241" customWidth="1"/>
    <col min="13315" max="13568" width="9.140625" style="241"/>
    <col min="13569" max="13570" width="66.140625" style="241" customWidth="1"/>
    <col min="13571" max="13824" width="9.140625" style="241"/>
    <col min="13825" max="13826" width="66.140625" style="241" customWidth="1"/>
    <col min="13827" max="14080" width="9.140625" style="241"/>
    <col min="14081" max="14082" width="66.140625" style="241" customWidth="1"/>
    <col min="14083" max="14336" width="9.140625" style="241"/>
    <col min="14337" max="14338" width="66.140625" style="241" customWidth="1"/>
    <col min="14339" max="14592" width="9.140625" style="241"/>
    <col min="14593" max="14594" width="66.140625" style="241" customWidth="1"/>
    <col min="14595" max="14848" width="9.140625" style="241"/>
    <col min="14849" max="14850" width="66.140625" style="241" customWidth="1"/>
    <col min="14851" max="15104" width="9.140625" style="241"/>
    <col min="15105" max="15106" width="66.140625" style="241" customWidth="1"/>
    <col min="15107" max="15360" width="9.140625" style="241"/>
    <col min="15361" max="15362" width="66.140625" style="241" customWidth="1"/>
    <col min="15363" max="15616" width="9.140625" style="241"/>
    <col min="15617" max="15618" width="66.140625" style="241" customWidth="1"/>
    <col min="15619" max="15872" width="9.140625" style="241"/>
    <col min="15873" max="15874" width="66.140625" style="241" customWidth="1"/>
    <col min="15875" max="16128" width="9.140625" style="241"/>
    <col min="16129" max="16130" width="66.140625" style="241" customWidth="1"/>
    <col min="16131" max="16384" width="9.140625" style="241"/>
  </cols>
  <sheetData>
    <row r="1" spans="1:8" ht="18.75" x14ac:dyDescent="0.25">
      <c r="B1" s="38" t="s">
        <v>66</v>
      </c>
    </row>
    <row r="2" spans="1:8" ht="18.75" x14ac:dyDescent="0.3">
      <c r="B2" s="14" t="s">
        <v>8</v>
      </c>
    </row>
    <row r="3" spans="1:8" ht="18.75" x14ac:dyDescent="0.3">
      <c r="B3" s="14" t="s">
        <v>526</v>
      </c>
    </row>
    <row r="4" spans="1:8" x14ac:dyDescent="0.25">
      <c r="B4" s="41"/>
    </row>
    <row r="5" spans="1:8" ht="18.75" x14ac:dyDescent="0.3">
      <c r="A5" s="458" t="str">
        <f>'7. Паспорт отчет о закупке'!A5:AV5</f>
        <v>Год раскрытия информации: 2023 год</v>
      </c>
      <c r="B5" s="458"/>
      <c r="C5" s="72"/>
      <c r="D5" s="72"/>
      <c r="E5" s="72"/>
      <c r="F5" s="72"/>
      <c r="G5" s="72"/>
      <c r="H5" s="72"/>
    </row>
    <row r="6" spans="1:8" ht="18.75" x14ac:dyDescent="0.3">
      <c r="A6" s="288"/>
      <c r="B6" s="288"/>
      <c r="C6" s="288"/>
      <c r="D6" s="288"/>
      <c r="E6" s="288"/>
      <c r="F6" s="288"/>
      <c r="G6" s="288"/>
      <c r="H6" s="288"/>
    </row>
    <row r="7" spans="1:8" ht="18.75" x14ac:dyDescent="0.25">
      <c r="A7" s="343" t="s">
        <v>7</v>
      </c>
      <c r="B7" s="343"/>
      <c r="C7" s="143"/>
      <c r="D7" s="143"/>
      <c r="E7" s="143"/>
      <c r="F7" s="143"/>
      <c r="G7" s="143"/>
      <c r="H7" s="143"/>
    </row>
    <row r="8" spans="1:8" ht="18.75" x14ac:dyDescent="0.25">
      <c r="A8" s="143"/>
      <c r="B8" s="143"/>
      <c r="C8" s="143"/>
      <c r="D8" s="143"/>
      <c r="E8" s="143"/>
      <c r="F8" s="143"/>
      <c r="G8" s="143"/>
      <c r="H8" s="143"/>
    </row>
    <row r="9" spans="1:8" x14ac:dyDescent="0.25">
      <c r="A9" s="344" t="str">
        <f>'7. Паспорт отчет о закупке'!A9:AV9</f>
        <v>Акционерное общество "Россети Янтарь"</v>
      </c>
      <c r="B9" s="344"/>
      <c r="C9" s="158"/>
      <c r="D9" s="158"/>
      <c r="E9" s="158"/>
      <c r="F9" s="158"/>
      <c r="G9" s="158"/>
      <c r="H9" s="158"/>
    </row>
    <row r="10" spans="1:8" x14ac:dyDescent="0.25">
      <c r="A10" s="348" t="s">
        <v>6</v>
      </c>
      <c r="B10" s="348"/>
      <c r="C10" s="145"/>
      <c r="D10" s="145"/>
      <c r="E10" s="145"/>
      <c r="F10" s="145"/>
      <c r="G10" s="145"/>
      <c r="H10" s="145"/>
    </row>
    <row r="11" spans="1:8" ht="18.75" x14ac:dyDescent="0.25">
      <c r="A11" s="143"/>
      <c r="B11" s="143"/>
      <c r="C11" s="143"/>
      <c r="D11" s="143"/>
      <c r="E11" s="143"/>
      <c r="F11" s="143"/>
      <c r="G11" s="143"/>
      <c r="H11" s="143"/>
    </row>
    <row r="12" spans="1:8" x14ac:dyDescent="0.25">
      <c r="A12" s="344" t="str">
        <f>'7. Паспорт отчет о закупке'!A12:AV12</f>
        <v>L_99-комп-23</v>
      </c>
      <c r="B12" s="344"/>
      <c r="C12" s="158"/>
      <c r="D12" s="158"/>
      <c r="E12" s="158"/>
      <c r="F12" s="158"/>
      <c r="G12" s="158"/>
      <c r="H12" s="158"/>
    </row>
    <row r="13" spans="1:8" x14ac:dyDescent="0.25">
      <c r="A13" s="348" t="s">
        <v>5</v>
      </c>
      <c r="B13" s="348"/>
      <c r="C13" s="145"/>
      <c r="D13" s="145"/>
      <c r="E13" s="145"/>
      <c r="F13" s="145"/>
      <c r="G13" s="145"/>
      <c r="H13" s="145"/>
    </row>
    <row r="14" spans="1:8" ht="18.75" x14ac:dyDescent="0.25">
      <c r="A14" s="10"/>
      <c r="B14" s="10"/>
      <c r="C14" s="10"/>
      <c r="D14" s="10"/>
      <c r="E14" s="10"/>
      <c r="F14" s="10"/>
      <c r="G14" s="10"/>
      <c r="H14" s="10"/>
    </row>
    <row r="15" spans="1:8" ht="53.25" customHeight="1" x14ac:dyDescent="0.25">
      <c r="A15" s="389" t="str">
        <f>'7. Паспорт отчет о закупке'!A15:AV15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B15" s="389"/>
      <c r="C15" s="158"/>
      <c r="D15" s="158"/>
      <c r="E15" s="158"/>
      <c r="F15" s="158"/>
      <c r="G15" s="158"/>
      <c r="H15" s="158"/>
    </row>
    <row r="16" spans="1:8" x14ac:dyDescent="0.25">
      <c r="A16" s="348" t="s">
        <v>4</v>
      </c>
      <c r="B16" s="348"/>
      <c r="C16" s="145"/>
      <c r="D16" s="145"/>
      <c r="E16" s="145"/>
      <c r="F16" s="145"/>
      <c r="G16" s="145"/>
      <c r="H16" s="145"/>
    </row>
    <row r="17" spans="1:4" x14ac:dyDescent="0.25">
      <c r="B17" s="117"/>
    </row>
    <row r="18" spans="1:4" x14ac:dyDescent="0.25">
      <c r="A18" s="453" t="s">
        <v>508</v>
      </c>
      <c r="B18" s="454"/>
    </row>
    <row r="19" spans="1:4" x14ac:dyDescent="0.25">
      <c r="B19" s="41"/>
    </row>
    <row r="20" spans="1:4" ht="16.5" thickBot="1" x14ac:dyDescent="0.3">
      <c r="B20" s="118"/>
    </row>
    <row r="21" spans="1:4" ht="60.75" thickBot="1" x14ac:dyDescent="0.3">
      <c r="A21" s="119" t="s">
        <v>378</v>
      </c>
      <c r="B21" s="120" t="str">
        <f>A15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row>
    <row r="22" spans="1:4" ht="16.5" thickBot="1" x14ac:dyDescent="0.3">
      <c r="A22" s="119" t="s">
        <v>379</v>
      </c>
      <c r="B22" s="120"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9" t="s">
        <v>344</v>
      </c>
      <c r="B23" s="121" t="s">
        <v>560</v>
      </c>
    </row>
    <row r="24" spans="1:4" ht="16.5" thickBot="1" x14ac:dyDescent="0.3">
      <c r="A24" s="119" t="s">
        <v>380</v>
      </c>
      <c r="B24" s="121" t="s">
        <v>561</v>
      </c>
    </row>
    <row r="25" spans="1:4" ht="16.5" thickBot="1" x14ac:dyDescent="0.3">
      <c r="A25" s="122" t="s">
        <v>381</v>
      </c>
      <c r="B25" s="120">
        <v>2023</v>
      </c>
    </row>
    <row r="26" spans="1:4" ht="16.5" thickBot="1" x14ac:dyDescent="0.3">
      <c r="A26" s="123" t="s">
        <v>382</v>
      </c>
      <c r="B26" s="124" t="s">
        <v>555</v>
      </c>
    </row>
    <row r="27" spans="1:4" ht="29.25" thickBot="1" x14ac:dyDescent="0.3">
      <c r="A27" s="130" t="s">
        <v>565</v>
      </c>
      <c r="B27" s="243">
        <f>'6.2. Паспорт фин осв ввод'!C24</f>
        <v>10.739315</v>
      </c>
    </row>
    <row r="28" spans="1:4" ht="16.5" thickBot="1" x14ac:dyDescent="0.3">
      <c r="A28" s="242" t="s">
        <v>383</v>
      </c>
      <c r="B28" s="242" t="s">
        <v>559</v>
      </c>
    </row>
    <row r="29" spans="1:4" ht="29.25" thickBot="1" x14ac:dyDescent="0.3">
      <c r="A29" s="131" t="s">
        <v>384</v>
      </c>
      <c r="B29" s="312">
        <f>'7. Паспорт отчет о закупке'!AD27/1000</f>
        <v>0</v>
      </c>
    </row>
    <row r="30" spans="1:4" ht="29.25" thickBot="1" x14ac:dyDescent="0.3">
      <c r="A30" s="131" t="s">
        <v>385</v>
      </c>
      <c r="B30" s="312">
        <f>B32+B49+B66</f>
        <v>0</v>
      </c>
      <c r="C30" s="59"/>
      <c r="D30" s="59"/>
    </row>
    <row r="31" spans="1:4" ht="16.5" thickBot="1" x14ac:dyDescent="0.3">
      <c r="A31" s="242" t="s">
        <v>386</v>
      </c>
      <c r="B31" s="313"/>
      <c r="C31" s="59"/>
      <c r="D31" s="59"/>
    </row>
    <row r="32" spans="1:4" ht="29.25" thickBot="1" x14ac:dyDescent="0.3">
      <c r="A32" s="131" t="s">
        <v>387</v>
      </c>
      <c r="B32" s="312">
        <f>SUMIF(C33:C48,10,B33:B48)</f>
        <v>0</v>
      </c>
      <c r="C32" s="59"/>
      <c r="D32" s="59"/>
    </row>
    <row r="33" spans="1:4" ht="16.5" thickBot="1" x14ac:dyDescent="0.3">
      <c r="A33" s="314" t="s">
        <v>388</v>
      </c>
      <c r="B33" s="315"/>
      <c r="C33" s="59">
        <v>10</v>
      </c>
      <c r="D33" s="59"/>
    </row>
    <row r="34" spans="1:4" ht="16.5" thickBot="1" x14ac:dyDescent="0.3">
      <c r="A34" s="242" t="s">
        <v>389</v>
      </c>
      <c r="B34" s="316">
        <f>B33/$B$27</f>
        <v>0</v>
      </c>
      <c r="C34" s="59"/>
      <c r="D34" s="59"/>
    </row>
    <row r="35" spans="1:4" ht="16.5" thickBot="1" x14ac:dyDescent="0.3">
      <c r="A35" s="242" t="s">
        <v>390</v>
      </c>
      <c r="B35" s="312"/>
      <c r="C35" s="59">
        <v>1</v>
      </c>
      <c r="D35" s="59"/>
    </row>
    <row r="36" spans="1:4" ht="16.5" thickBot="1" x14ac:dyDescent="0.3">
      <c r="A36" s="242" t="s">
        <v>391</v>
      </c>
      <c r="B36" s="312"/>
      <c r="C36" s="59">
        <v>2</v>
      </c>
      <c r="D36" s="59"/>
    </row>
    <row r="37" spans="1:4" ht="16.5" thickBot="1" x14ac:dyDescent="0.3">
      <c r="A37" s="314" t="s">
        <v>388</v>
      </c>
      <c r="B37" s="315"/>
      <c r="C37" s="59">
        <v>10</v>
      </c>
      <c r="D37" s="59"/>
    </row>
    <row r="38" spans="1:4" ht="16.5" thickBot="1" x14ac:dyDescent="0.3">
      <c r="A38" s="242" t="s">
        <v>389</v>
      </c>
      <c r="B38" s="316">
        <f t="shared" ref="B38" si="0">B37/$B$27</f>
        <v>0</v>
      </c>
      <c r="C38" s="59"/>
      <c r="D38" s="59"/>
    </row>
    <row r="39" spans="1:4" ht="16.5" thickBot="1" x14ac:dyDescent="0.3">
      <c r="A39" s="242" t="s">
        <v>390</v>
      </c>
      <c r="B39" s="312"/>
      <c r="C39" s="59">
        <v>1</v>
      </c>
      <c r="D39" s="59"/>
    </row>
    <row r="40" spans="1:4" ht="16.5" thickBot="1" x14ac:dyDescent="0.3">
      <c r="A40" s="242" t="s">
        <v>391</v>
      </c>
      <c r="B40" s="312"/>
      <c r="C40" s="59">
        <v>2</v>
      </c>
      <c r="D40" s="59"/>
    </row>
    <row r="41" spans="1:4" ht="16.5" thickBot="1" x14ac:dyDescent="0.3">
      <c r="A41" s="314" t="s">
        <v>388</v>
      </c>
      <c r="B41" s="315"/>
      <c r="C41" s="59">
        <v>10</v>
      </c>
      <c r="D41" s="59"/>
    </row>
    <row r="42" spans="1:4" ht="16.5" thickBot="1" x14ac:dyDescent="0.3">
      <c r="A42" s="242" t="s">
        <v>389</v>
      </c>
      <c r="B42" s="316">
        <f t="shared" ref="B42" si="1">B41/$B$27</f>
        <v>0</v>
      </c>
      <c r="C42" s="59"/>
      <c r="D42" s="59"/>
    </row>
    <row r="43" spans="1:4" ht="16.5" thickBot="1" x14ac:dyDescent="0.3">
      <c r="A43" s="242" t="s">
        <v>390</v>
      </c>
      <c r="B43" s="312"/>
      <c r="C43" s="59">
        <v>1</v>
      </c>
      <c r="D43" s="59"/>
    </row>
    <row r="44" spans="1:4" ht="16.5" thickBot="1" x14ac:dyDescent="0.3">
      <c r="A44" s="242" t="s">
        <v>391</v>
      </c>
      <c r="B44" s="312"/>
      <c r="C44" s="59">
        <v>2</v>
      </c>
      <c r="D44" s="59"/>
    </row>
    <row r="45" spans="1:4" ht="16.5" thickBot="1" x14ac:dyDescent="0.3">
      <c r="A45" s="314" t="s">
        <v>388</v>
      </c>
      <c r="B45" s="315"/>
      <c r="C45" s="59">
        <v>10</v>
      </c>
      <c r="D45" s="59"/>
    </row>
    <row r="46" spans="1:4" ht="16.5" thickBot="1" x14ac:dyDescent="0.3">
      <c r="A46" s="242" t="s">
        <v>389</v>
      </c>
      <c r="B46" s="316">
        <f t="shared" ref="B46" si="2">B45/$B$27</f>
        <v>0</v>
      </c>
      <c r="C46" s="59"/>
      <c r="D46" s="59"/>
    </row>
    <row r="47" spans="1:4" ht="16.5" thickBot="1" x14ac:dyDescent="0.3">
      <c r="A47" s="242" t="s">
        <v>390</v>
      </c>
      <c r="B47" s="312"/>
      <c r="C47" s="59">
        <v>1</v>
      </c>
      <c r="D47" s="59"/>
    </row>
    <row r="48" spans="1:4" ht="16.5" thickBot="1" x14ac:dyDescent="0.3">
      <c r="A48" s="242" t="s">
        <v>391</v>
      </c>
      <c r="B48" s="312"/>
      <c r="C48" s="59">
        <v>2</v>
      </c>
      <c r="D48" s="59"/>
    </row>
    <row r="49" spans="1:4" ht="29.25" thickBot="1" x14ac:dyDescent="0.3">
      <c r="A49" s="131" t="s">
        <v>392</v>
      </c>
      <c r="B49" s="312">
        <f>SUMIF(C50:C65,20,B50:B65)</f>
        <v>0</v>
      </c>
      <c r="C49" s="59"/>
      <c r="D49" s="59"/>
    </row>
    <row r="50" spans="1:4" ht="16.5" thickBot="1" x14ac:dyDescent="0.3">
      <c r="A50" s="314" t="s">
        <v>388</v>
      </c>
      <c r="B50" s="315"/>
      <c r="C50" s="59">
        <v>20</v>
      </c>
      <c r="D50" s="59"/>
    </row>
    <row r="51" spans="1:4" ht="16.5" thickBot="1" x14ac:dyDescent="0.3">
      <c r="A51" s="242" t="s">
        <v>389</v>
      </c>
      <c r="B51" s="316">
        <f>B50/$B$27</f>
        <v>0</v>
      </c>
      <c r="C51" s="59"/>
      <c r="D51" s="59"/>
    </row>
    <row r="52" spans="1:4" ht="16.5" thickBot="1" x14ac:dyDescent="0.3">
      <c r="A52" s="242" t="s">
        <v>390</v>
      </c>
      <c r="B52" s="312"/>
      <c r="C52" s="59">
        <v>1</v>
      </c>
      <c r="D52" s="59"/>
    </row>
    <row r="53" spans="1:4" ht="16.5" thickBot="1" x14ac:dyDescent="0.3">
      <c r="A53" s="242" t="s">
        <v>391</v>
      </c>
      <c r="B53" s="312"/>
      <c r="C53" s="59">
        <v>2</v>
      </c>
      <c r="D53" s="59"/>
    </row>
    <row r="54" spans="1:4" ht="16.5" thickBot="1" x14ac:dyDescent="0.3">
      <c r="A54" s="314" t="s">
        <v>388</v>
      </c>
      <c r="B54" s="315"/>
      <c r="C54" s="59">
        <v>20</v>
      </c>
      <c r="D54" s="59"/>
    </row>
    <row r="55" spans="1:4" ht="16.5" thickBot="1" x14ac:dyDescent="0.3">
      <c r="A55" s="242" t="s">
        <v>389</v>
      </c>
      <c r="B55" s="316">
        <f t="shared" ref="B55" si="3">B54/$B$27</f>
        <v>0</v>
      </c>
      <c r="C55" s="59"/>
      <c r="D55" s="59"/>
    </row>
    <row r="56" spans="1:4" ht="16.5" thickBot="1" x14ac:dyDescent="0.3">
      <c r="A56" s="242" t="s">
        <v>390</v>
      </c>
      <c r="B56" s="312"/>
      <c r="C56" s="59">
        <v>1</v>
      </c>
      <c r="D56" s="59"/>
    </row>
    <row r="57" spans="1:4" ht="16.5" thickBot="1" x14ac:dyDescent="0.3">
      <c r="A57" s="242" t="s">
        <v>391</v>
      </c>
      <c r="B57" s="312"/>
      <c r="C57" s="59">
        <v>2</v>
      </c>
      <c r="D57" s="59"/>
    </row>
    <row r="58" spans="1:4" ht="16.5" thickBot="1" x14ac:dyDescent="0.3">
      <c r="A58" s="314" t="s">
        <v>388</v>
      </c>
      <c r="B58" s="315"/>
      <c r="C58" s="59">
        <v>20</v>
      </c>
      <c r="D58" s="59"/>
    </row>
    <row r="59" spans="1:4" ht="16.5" thickBot="1" x14ac:dyDescent="0.3">
      <c r="A59" s="242" t="s">
        <v>389</v>
      </c>
      <c r="B59" s="316">
        <f t="shared" ref="B59" si="4">B58/$B$27</f>
        <v>0</v>
      </c>
      <c r="C59" s="59"/>
      <c r="D59" s="59"/>
    </row>
    <row r="60" spans="1:4" ht="16.5" thickBot="1" x14ac:dyDescent="0.3">
      <c r="A60" s="242" t="s">
        <v>390</v>
      </c>
      <c r="B60" s="312"/>
      <c r="C60" s="59">
        <v>1</v>
      </c>
      <c r="D60" s="59"/>
    </row>
    <row r="61" spans="1:4" ht="16.5" thickBot="1" x14ac:dyDescent="0.3">
      <c r="A61" s="242" t="s">
        <v>391</v>
      </c>
      <c r="B61" s="312"/>
      <c r="C61" s="59">
        <v>2</v>
      </c>
      <c r="D61" s="59"/>
    </row>
    <row r="62" spans="1:4" ht="16.5" thickBot="1" x14ac:dyDescent="0.3">
      <c r="A62" s="314" t="s">
        <v>388</v>
      </c>
      <c r="B62" s="315"/>
      <c r="C62" s="59">
        <v>20</v>
      </c>
      <c r="D62" s="59"/>
    </row>
    <row r="63" spans="1:4" ht="16.5" thickBot="1" x14ac:dyDescent="0.3">
      <c r="A63" s="242" t="s">
        <v>389</v>
      </c>
      <c r="B63" s="316">
        <f t="shared" ref="B63" si="5">B62/$B$27</f>
        <v>0</v>
      </c>
      <c r="C63" s="59"/>
      <c r="D63" s="59"/>
    </row>
    <row r="64" spans="1:4" ht="16.5" thickBot="1" x14ac:dyDescent="0.3">
      <c r="A64" s="242" t="s">
        <v>390</v>
      </c>
      <c r="B64" s="312"/>
      <c r="C64" s="59">
        <v>1</v>
      </c>
      <c r="D64" s="59"/>
    </row>
    <row r="65" spans="1:4" ht="16.5" thickBot="1" x14ac:dyDescent="0.3">
      <c r="A65" s="242" t="s">
        <v>391</v>
      </c>
      <c r="B65" s="312"/>
      <c r="C65" s="59">
        <v>2</v>
      </c>
      <c r="D65" s="59"/>
    </row>
    <row r="66" spans="1:4" ht="29.25" thickBot="1" x14ac:dyDescent="0.3">
      <c r="A66" s="131" t="s">
        <v>393</v>
      </c>
      <c r="B66" s="312">
        <f>SUMIF(C67:C82,30,B67:B82)</f>
        <v>0</v>
      </c>
      <c r="C66" s="59"/>
      <c r="D66" s="59"/>
    </row>
    <row r="67" spans="1:4" ht="16.5" thickBot="1" x14ac:dyDescent="0.3">
      <c r="A67" s="314" t="s">
        <v>388</v>
      </c>
      <c r="B67" s="315"/>
      <c r="C67" s="59">
        <v>30</v>
      </c>
      <c r="D67" s="59"/>
    </row>
    <row r="68" spans="1:4" ht="16.5" thickBot="1" x14ac:dyDescent="0.3">
      <c r="A68" s="242" t="s">
        <v>389</v>
      </c>
      <c r="B68" s="316">
        <f t="shared" ref="B68" si="6">B67/$B$27</f>
        <v>0</v>
      </c>
      <c r="C68" s="59"/>
      <c r="D68" s="59"/>
    </row>
    <row r="69" spans="1:4" ht="16.5" thickBot="1" x14ac:dyDescent="0.3">
      <c r="A69" s="242" t="s">
        <v>390</v>
      </c>
      <c r="B69" s="312"/>
      <c r="C69" s="59">
        <v>1</v>
      </c>
      <c r="D69" s="59"/>
    </row>
    <row r="70" spans="1:4" ht="16.5" thickBot="1" x14ac:dyDescent="0.3">
      <c r="A70" s="242" t="s">
        <v>391</v>
      </c>
      <c r="B70" s="312"/>
      <c r="C70" s="59">
        <v>2</v>
      </c>
      <c r="D70" s="59"/>
    </row>
    <row r="71" spans="1:4" ht="16.5" thickBot="1" x14ac:dyDescent="0.3">
      <c r="A71" s="314" t="s">
        <v>388</v>
      </c>
      <c r="B71" s="315"/>
      <c r="C71" s="59">
        <v>30</v>
      </c>
      <c r="D71" s="59"/>
    </row>
    <row r="72" spans="1:4" ht="16.5" thickBot="1" x14ac:dyDescent="0.3">
      <c r="A72" s="242" t="s">
        <v>389</v>
      </c>
      <c r="B72" s="316">
        <f t="shared" ref="B72" si="7">B71/$B$27</f>
        <v>0</v>
      </c>
      <c r="C72" s="59"/>
      <c r="D72" s="59"/>
    </row>
    <row r="73" spans="1:4" ht="16.5" thickBot="1" x14ac:dyDescent="0.3">
      <c r="A73" s="242" t="s">
        <v>390</v>
      </c>
      <c r="B73" s="312"/>
      <c r="C73" s="59">
        <v>1</v>
      </c>
      <c r="D73" s="59"/>
    </row>
    <row r="74" spans="1:4" ht="16.5" thickBot="1" x14ac:dyDescent="0.3">
      <c r="A74" s="242" t="s">
        <v>391</v>
      </c>
      <c r="B74" s="312"/>
      <c r="C74" s="59">
        <v>2</v>
      </c>
      <c r="D74" s="59"/>
    </row>
    <row r="75" spans="1:4" ht="16.5" thickBot="1" x14ac:dyDescent="0.3">
      <c r="A75" s="314" t="s">
        <v>388</v>
      </c>
      <c r="B75" s="315"/>
      <c r="C75" s="59">
        <v>30</v>
      </c>
      <c r="D75" s="59"/>
    </row>
    <row r="76" spans="1:4" ht="16.5" thickBot="1" x14ac:dyDescent="0.3">
      <c r="A76" s="242" t="s">
        <v>389</v>
      </c>
      <c r="B76" s="316">
        <f t="shared" ref="B76" si="8">B75/$B$27</f>
        <v>0</v>
      </c>
      <c r="C76" s="59"/>
      <c r="D76" s="59"/>
    </row>
    <row r="77" spans="1:4" ht="16.5" thickBot="1" x14ac:dyDescent="0.3">
      <c r="A77" s="242" t="s">
        <v>390</v>
      </c>
      <c r="B77" s="312"/>
      <c r="C77" s="59">
        <v>1</v>
      </c>
      <c r="D77" s="59"/>
    </row>
    <row r="78" spans="1:4" ht="16.5" thickBot="1" x14ac:dyDescent="0.3">
      <c r="A78" s="242" t="s">
        <v>391</v>
      </c>
      <c r="B78" s="312"/>
      <c r="C78" s="59">
        <v>2</v>
      </c>
      <c r="D78" s="59"/>
    </row>
    <row r="79" spans="1:4" ht="16.5" thickBot="1" x14ac:dyDescent="0.3">
      <c r="A79" s="314" t="s">
        <v>388</v>
      </c>
      <c r="B79" s="315"/>
      <c r="C79" s="59">
        <v>30</v>
      </c>
      <c r="D79" s="59"/>
    </row>
    <row r="80" spans="1:4" ht="16.5" thickBot="1" x14ac:dyDescent="0.3">
      <c r="A80" s="242" t="s">
        <v>389</v>
      </c>
      <c r="B80" s="316">
        <f t="shared" ref="B80" si="9">B79/$B$27</f>
        <v>0</v>
      </c>
      <c r="C80" s="59"/>
      <c r="D80" s="59"/>
    </row>
    <row r="81" spans="1:4" ht="16.5" thickBot="1" x14ac:dyDescent="0.3">
      <c r="A81" s="242" t="s">
        <v>390</v>
      </c>
      <c r="B81" s="312"/>
      <c r="C81" s="59">
        <v>1</v>
      </c>
      <c r="D81" s="59"/>
    </row>
    <row r="82" spans="1:4" ht="16.5" thickBot="1" x14ac:dyDescent="0.3">
      <c r="A82" s="242" t="s">
        <v>391</v>
      </c>
      <c r="B82" s="312"/>
      <c r="C82" s="59">
        <v>2</v>
      </c>
      <c r="D82" s="59"/>
    </row>
    <row r="83" spans="1:4" ht="29.25" thickBot="1" x14ac:dyDescent="0.3">
      <c r="A83" s="125" t="s">
        <v>394</v>
      </c>
      <c r="B83" s="317">
        <f>B30/B27</f>
        <v>0</v>
      </c>
      <c r="C83" s="59"/>
      <c r="D83" s="59"/>
    </row>
    <row r="84" spans="1:4" ht="16.5" thickBot="1" x14ac:dyDescent="0.3">
      <c r="A84" s="126" t="s">
        <v>386</v>
      </c>
      <c r="B84" s="318"/>
      <c r="C84" s="59"/>
      <c r="D84" s="59"/>
    </row>
    <row r="85" spans="1:4" ht="16.5" thickBot="1" x14ac:dyDescent="0.3">
      <c r="A85" s="126" t="s">
        <v>395</v>
      </c>
      <c r="B85" s="317"/>
      <c r="C85" s="59"/>
      <c r="D85" s="59"/>
    </row>
    <row r="86" spans="1:4" ht="16.5" thickBot="1" x14ac:dyDescent="0.3">
      <c r="A86" s="126" t="s">
        <v>396</v>
      </c>
      <c r="B86" s="317"/>
      <c r="C86" s="59"/>
      <c r="D86" s="59"/>
    </row>
    <row r="87" spans="1:4" ht="16.5" thickBot="1" x14ac:dyDescent="0.3">
      <c r="A87" s="126" t="s">
        <v>397</v>
      </c>
      <c r="B87" s="317"/>
      <c r="C87" s="59"/>
      <c r="D87" s="59"/>
    </row>
    <row r="88" spans="1:4" ht="16.5" thickBot="1" x14ac:dyDescent="0.3">
      <c r="A88" s="122" t="s">
        <v>398</v>
      </c>
      <c r="B88" s="319">
        <f>B89/$B$27</f>
        <v>0</v>
      </c>
      <c r="C88" s="59"/>
      <c r="D88" s="59"/>
    </row>
    <row r="89" spans="1:4" ht="16.5" thickBot="1" x14ac:dyDescent="0.3">
      <c r="A89" s="122" t="s">
        <v>399</v>
      </c>
      <c r="B89" s="320">
        <f xml:space="preserve"> SUMIF(C33:C82, 1,B33:B82)</f>
        <v>0</v>
      </c>
      <c r="C89" s="59"/>
      <c r="D89" s="59"/>
    </row>
    <row r="90" spans="1:4" ht="16.5" thickBot="1" x14ac:dyDescent="0.3">
      <c r="A90" s="122" t="s">
        <v>400</v>
      </c>
      <c r="B90" s="319">
        <f>B91/$B$27</f>
        <v>0</v>
      </c>
      <c r="C90" s="59"/>
      <c r="D90" s="59"/>
    </row>
    <row r="91" spans="1:4" ht="16.5" thickBot="1" x14ac:dyDescent="0.3">
      <c r="A91" s="123" t="s">
        <v>401</v>
      </c>
      <c r="B91" s="320">
        <f xml:space="preserve"> SUMIF(C33:C82, 2,B33:B82)</f>
        <v>0</v>
      </c>
      <c r="C91" s="59"/>
      <c r="D91" s="59"/>
    </row>
    <row r="92" spans="1:4" ht="30" x14ac:dyDescent="0.25">
      <c r="A92" s="125" t="s">
        <v>402</v>
      </c>
      <c r="B92" s="126" t="s">
        <v>403</v>
      </c>
      <c r="C92" s="59"/>
      <c r="D92" s="59"/>
    </row>
    <row r="93" spans="1:4" x14ac:dyDescent="0.25">
      <c r="A93" s="128" t="s">
        <v>404</v>
      </c>
      <c r="B93" s="128" t="s">
        <v>572</v>
      </c>
      <c r="C93" s="59"/>
      <c r="D93" s="59"/>
    </row>
    <row r="94" spans="1:4" x14ac:dyDescent="0.25">
      <c r="A94" s="128" t="s">
        <v>405</v>
      </c>
      <c r="B94" s="128"/>
      <c r="C94" s="59"/>
      <c r="D94" s="59"/>
    </row>
    <row r="95" spans="1:4" x14ac:dyDescent="0.25">
      <c r="A95" s="128" t="s">
        <v>406</v>
      </c>
      <c r="B95" s="128"/>
      <c r="C95" s="59"/>
      <c r="D95" s="59"/>
    </row>
    <row r="96" spans="1:4" x14ac:dyDescent="0.25">
      <c r="A96" s="128" t="s">
        <v>407</v>
      </c>
      <c r="B96" s="128"/>
      <c r="C96" s="59"/>
      <c r="D96" s="59"/>
    </row>
    <row r="97" spans="1:4" ht="16.5" thickBot="1" x14ac:dyDescent="0.3">
      <c r="A97" s="129" t="s">
        <v>408</v>
      </c>
      <c r="B97" s="129"/>
      <c r="C97" s="59"/>
      <c r="D97" s="59"/>
    </row>
    <row r="98" spans="1:4" ht="30.75" thickBot="1" x14ac:dyDescent="0.3">
      <c r="A98" s="126" t="s">
        <v>409</v>
      </c>
      <c r="B98" s="127" t="s">
        <v>542</v>
      </c>
      <c r="C98" s="59"/>
      <c r="D98" s="59"/>
    </row>
    <row r="99" spans="1:4" ht="29.25" thickBot="1" x14ac:dyDescent="0.3">
      <c r="A99" s="122" t="s">
        <v>410</v>
      </c>
      <c r="B99" s="321">
        <v>0</v>
      </c>
      <c r="C99" s="59"/>
      <c r="D99" s="59"/>
    </row>
    <row r="100" spans="1:4" ht="16.5" thickBot="1" x14ac:dyDescent="0.3">
      <c r="A100" s="126" t="s">
        <v>386</v>
      </c>
      <c r="B100" s="322"/>
      <c r="C100" s="59"/>
      <c r="D100" s="59"/>
    </row>
    <row r="101" spans="1:4" ht="16.5" thickBot="1" x14ac:dyDescent="0.3">
      <c r="A101" s="126" t="s">
        <v>411</v>
      </c>
      <c r="B101" s="321">
        <v>0</v>
      </c>
      <c r="C101" s="59"/>
      <c r="D101" s="59"/>
    </row>
    <row r="102" spans="1:4" ht="16.5" thickBot="1" x14ac:dyDescent="0.3">
      <c r="A102" s="126" t="s">
        <v>412</v>
      </c>
      <c r="B102" s="321">
        <v>0</v>
      </c>
      <c r="C102" s="59"/>
      <c r="D102" s="59"/>
    </row>
    <row r="103" spans="1:4" ht="45.75" thickBot="1" x14ac:dyDescent="0.3">
      <c r="A103" s="134" t="s">
        <v>413</v>
      </c>
      <c r="B103" s="135" t="str">
        <f>'3.3 паспорт описание'!C24</f>
        <v>2023 год: 
коммутатор системы хранения 32Gb 48/48PP+ 48pSFP+ - 2 шт., контроллер системы хранения - 4 шт.</v>
      </c>
      <c r="C103" s="59"/>
      <c r="D103" s="59"/>
    </row>
    <row r="104" spans="1:4" ht="16.5" thickBot="1" x14ac:dyDescent="0.3">
      <c r="A104" s="122" t="s">
        <v>414</v>
      </c>
      <c r="B104" s="132"/>
      <c r="C104" s="59"/>
      <c r="D104" s="59"/>
    </row>
    <row r="105" spans="1:4" ht="16.5" thickBot="1" x14ac:dyDescent="0.3">
      <c r="A105" s="128" t="s">
        <v>415</v>
      </c>
      <c r="B105" s="240">
        <f>'6.1. Паспорт сетевой график'!H43</f>
        <v>45290</v>
      </c>
      <c r="C105" s="59"/>
      <c r="D105" s="59"/>
    </row>
    <row r="106" spans="1:4" ht="16.5" thickBot="1" x14ac:dyDescent="0.3">
      <c r="A106" s="128" t="s">
        <v>416</v>
      </c>
      <c r="B106" s="135" t="s">
        <v>542</v>
      </c>
      <c r="C106" s="59"/>
      <c r="D106" s="59"/>
    </row>
    <row r="107" spans="1:4" ht="16.5" thickBot="1" x14ac:dyDescent="0.3">
      <c r="A107" s="128" t="s">
        <v>417</v>
      </c>
      <c r="B107" s="135" t="s">
        <v>542</v>
      </c>
      <c r="C107" s="59"/>
      <c r="D107" s="59"/>
    </row>
    <row r="108" spans="1:4" ht="29.25" thickBot="1" x14ac:dyDescent="0.3">
      <c r="A108" s="136" t="s">
        <v>418</v>
      </c>
      <c r="B108" s="133" t="s">
        <v>550</v>
      </c>
      <c r="C108" s="59"/>
      <c r="D108" s="59"/>
    </row>
    <row r="109" spans="1:4" ht="28.5" x14ac:dyDescent="0.25">
      <c r="A109" s="125" t="s">
        <v>419</v>
      </c>
      <c r="B109" s="455" t="s">
        <v>549</v>
      </c>
      <c r="C109" s="59"/>
      <c r="D109" s="59"/>
    </row>
    <row r="110" spans="1:4" x14ac:dyDescent="0.25">
      <c r="A110" s="128" t="s">
        <v>420</v>
      </c>
      <c r="B110" s="456"/>
      <c r="C110" s="59"/>
      <c r="D110" s="59"/>
    </row>
    <row r="111" spans="1:4" x14ac:dyDescent="0.25">
      <c r="A111" s="128" t="s">
        <v>421</v>
      </c>
      <c r="B111" s="456"/>
      <c r="C111" s="59"/>
      <c r="D111" s="59"/>
    </row>
    <row r="112" spans="1:4" x14ac:dyDescent="0.25">
      <c r="A112" s="128" t="s">
        <v>422</v>
      </c>
      <c r="B112" s="456"/>
      <c r="C112" s="59"/>
      <c r="D112" s="59"/>
    </row>
    <row r="113" spans="1:4" x14ac:dyDescent="0.25">
      <c r="A113" s="128" t="s">
        <v>423</v>
      </c>
      <c r="B113" s="456"/>
      <c r="C113" s="59"/>
      <c r="D113" s="59"/>
    </row>
    <row r="114" spans="1:4" ht="16.5" thickBot="1" x14ac:dyDescent="0.3">
      <c r="A114" s="137" t="s">
        <v>424</v>
      </c>
      <c r="B114" s="457"/>
      <c r="C114" s="59"/>
      <c r="D114" s="59"/>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35" t="str">
        <f>'1. паспорт местоположение'!A5:C5</f>
        <v>Год раскрытия информации: 2023 год</v>
      </c>
      <c r="B4" s="335"/>
      <c r="C4" s="335"/>
      <c r="D4" s="335"/>
      <c r="E4" s="335"/>
      <c r="F4" s="335"/>
      <c r="G4" s="335"/>
      <c r="H4" s="335"/>
      <c r="I4" s="335"/>
      <c r="J4" s="335"/>
      <c r="K4" s="335"/>
      <c r="L4" s="335"/>
      <c r="M4" s="335"/>
      <c r="N4" s="335"/>
      <c r="O4" s="335"/>
      <c r="P4" s="335"/>
      <c r="Q4" s="335"/>
      <c r="R4" s="335"/>
      <c r="S4" s="335"/>
    </row>
    <row r="5" spans="1:28" s="11" customFormat="1" ht="15.75" x14ac:dyDescent="0.2">
      <c r="A5" s="16"/>
    </row>
    <row r="6" spans="1:28" s="11" customFormat="1" ht="18.75" x14ac:dyDescent="0.2">
      <c r="A6" s="343" t="s">
        <v>7</v>
      </c>
      <c r="B6" s="343"/>
      <c r="C6" s="343"/>
      <c r="D6" s="343"/>
      <c r="E6" s="343"/>
      <c r="F6" s="343"/>
      <c r="G6" s="343"/>
      <c r="H6" s="343"/>
      <c r="I6" s="343"/>
      <c r="J6" s="343"/>
      <c r="K6" s="343"/>
      <c r="L6" s="343"/>
      <c r="M6" s="343"/>
      <c r="N6" s="343"/>
      <c r="O6" s="343"/>
      <c r="P6" s="343"/>
      <c r="Q6" s="343"/>
      <c r="R6" s="343"/>
      <c r="S6" s="343"/>
      <c r="T6" s="12"/>
      <c r="U6" s="12"/>
      <c r="V6" s="12"/>
      <c r="W6" s="12"/>
      <c r="X6" s="12"/>
      <c r="Y6" s="12"/>
      <c r="Z6" s="12"/>
      <c r="AA6" s="12"/>
      <c r="AB6" s="12"/>
    </row>
    <row r="7" spans="1:28" s="11" customFormat="1" ht="18.75" x14ac:dyDescent="0.2">
      <c r="A7" s="343"/>
      <c r="B7" s="343"/>
      <c r="C7" s="343"/>
      <c r="D7" s="343"/>
      <c r="E7" s="343"/>
      <c r="F7" s="343"/>
      <c r="G7" s="343"/>
      <c r="H7" s="343"/>
      <c r="I7" s="343"/>
      <c r="J7" s="343"/>
      <c r="K7" s="343"/>
      <c r="L7" s="343"/>
      <c r="M7" s="343"/>
      <c r="N7" s="343"/>
      <c r="O7" s="343"/>
      <c r="P7" s="343"/>
      <c r="Q7" s="343"/>
      <c r="R7" s="343"/>
      <c r="S7" s="343"/>
      <c r="T7" s="12"/>
      <c r="U7" s="12"/>
      <c r="V7" s="12"/>
      <c r="W7" s="12"/>
      <c r="X7" s="12"/>
      <c r="Y7" s="12"/>
      <c r="Z7" s="12"/>
      <c r="AA7" s="12"/>
      <c r="AB7" s="12"/>
    </row>
    <row r="8" spans="1:28" s="11" customFormat="1" ht="18.75" x14ac:dyDescent="0.2">
      <c r="A8" s="344" t="str">
        <f>'1. паспорт местоположение'!A9:C9</f>
        <v>Акционерное общество "Россети Янтарь"</v>
      </c>
      <c r="B8" s="344"/>
      <c r="C8" s="344"/>
      <c r="D8" s="344"/>
      <c r="E8" s="344"/>
      <c r="F8" s="344"/>
      <c r="G8" s="344"/>
      <c r="H8" s="344"/>
      <c r="I8" s="344"/>
      <c r="J8" s="344"/>
      <c r="K8" s="344"/>
      <c r="L8" s="344"/>
      <c r="M8" s="344"/>
      <c r="N8" s="344"/>
      <c r="O8" s="344"/>
      <c r="P8" s="344"/>
      <c r="Q8" s="344"/>
      <c r="R8" s="344"/>
      <c r="S8" s="344"/>
      <c r="T8" s="12"/>
      <c r="U8" s="12"/>
      <c r="V8" s="12"/>
      <c r="W8" s="12"/>
      <c r="X8" s="12"/>
      <c r="Y8" s="12"/>
      <c r="Z8" s="12"/>
      <c r="AA8" s="12"/>
      <c r="AB8" s="12"/>
    </row>
    <row r="9" spans="1:28" s="11" customFormat="1" ht="18.75" x14ac:dyDescent="0.2">
      <c r="A9" s="348" t="s">
        <v>6</v>
      </c>
      <c r="B9" s="348"/>
      <c r="C9" s="348"/>
      <c r="D9" s="348"/>
      <c r="E9" s="348"/>
      <c r="F9" s="348"/>
      <c r="G9" s="348"/>
      <c r="H9" s="348"/>
      <c r="I9" s="348"/>
      <c r="J9" s="348"/>
      <c r="K9" s="348"/>
      <c r="L9" s="348"/>
      <c r="M9" s="348"/>
      <c r="N9" s="348"/>
      <c r="O9" s="348"/>
      <c r="P9" s="348"/>
      <c r="Q9" s="348"/>
      <c r="R9" s="348"/>
      <c r="S9" s="348"/>
      <c r="T9" s="12"/>
      <c r="U9" s="12"/>
      <c r="V9" s="12"/>
      <c r="W9" s="12"/>
      <c r="X9" s="12"/>
      <c r="Y9" s="12"/>
      <c r="Z9" s="12"/>
      <c r="AA9" s="12"/>
      <c r="AB9" s="12"/>
    </row>
    <row r="10" spans="1:28" s="11" customFormat="1" ht="18.75" x14ac:dyDescent="0.2">
      <c r="A10" s="343"/>
      <c r="B10" s="343"/>
      <c r="C10" s="343"/>
      <c r="D10" s="343"/>
      <c r="E10" s="343"/>
      <c r="F10" s="343"/>
      <c r="G10" s="343"/>
      <c r="H10" s="343"/>
      <c r="I10" s="343"/>
      <c r="J10" s="343"/>
      <c r="K10" s="343"/>
      <c r="L10" s="343"/>
      <c r="M10" s="343"/>
      <c r="N10" s="343"/>
      <c r="O10" s="343"/>
      <c r="P10" s="343"/>
      <c r="Q10" s="343"/>
      <c r="R10" s="343"/>
      <c r="S10" s="343"/>
      <c r="T10" s="12"/>
      <c r="U10" s="12"/>
      <c r="V10" s="12"/>
      <c r="W10" s="12"/>
      <c r="X10" s="12"/>
      <c r="Y10" s="12"/>
      <c r="Z10" s="12"/>
      <c r="AA10" s="12"/>
      <c r="AB10" s="12"/>
    </row>
    <row r="11" spans="1:28" s="11" customFormat="1" ht="18.75" x14ac:dyDescent="0.2">
      <c r="A11" s="344" t="str">
        <f>'1. паспорт местоположение'!A12:C12</f>
        <v>L_99-комп-23</v>
      </c>
      <c r="B11" s="344"/>
      <c r="C11" s="344"/>
      <c r="D11" s="344"/>
      <c r="E11" s="344"/>
      <c r="F11" s="344"/>
      <c r="G11" s="344"/>
      <c r="H11" s="344"/>
      <c r="I11" s="344"/>
      <c r="J11" s="344"/>
      <c r="K11" s="344"/>
      <c r="L11" s="344"/>
      <c r="M11" s="344"/>
      <c r="N11" s="344"/>
      <c r="O11" s="344"/>
      <c r="P11" s="344"/>
      <c r="Q11" s="344"/>
      <c r="R11" s="344"/>
      <c r="S11" s="344"/>
      <c r="T11" s="12"/>
      <c r="U11" s="12"/>
      <c r="V11" s="12"/>
      <c r="W11" s="12"/>
      <c r="X11" s="12"/>
      <c r="Y11" s="12"/>
      <c r="Z11" s="12"/>
      <c r="AA11" s="12"/>
      <c r="AB11" s="12"/>
    </row>
    <row r="12" spans="1:28" s="11" customFormat="1" ht="18.75" x14ac:dyDescent="0.2">
      <c r="A12" s="348" t="s">
        <v>5</v>
      </c>
      <c r="B12" s="348"/>
      <c r="C12" s="348"/>
      <c r="D12" s="348"/>
      <c r="E12" s="348"/>
      <c r="F12" s="348"/>
      <c r="G12" s="348"/>
      <c r="H12" s="348"/>
      <c r="I12" s="348"/>
      <c r="J12" s="348"/>
      <c r="K12" s="348"/>
      <c r="L12" s="348"/>
      <c r="M12" s="348"/>
      <c r="N12" s="348"/>
      <c r="O12" s="348"/>
      <c r="P12" s="348"/>
      <c r="Q12" s="348"/>
      <c r="R12" s="348"/>
      <c r="S12" s="348"/>
      <c r="T12" s="12"/>
      <c r="U12" s="12"/>
      <c r="V12" s="12"/>
      <c r="W12" s="12"/>
      <c r="X12" s="12"/>
      <c r="Y12" s="12"/>
      <c r="Z12" s="12"/>
      <c r="AA12" s="12"/>
      <c r="AB12" s="12"/>
    </row>
    <row r="13" spans="1:28" s="8" customFormat="1" ht="15.75" customHeight="1" x14ac:dyDescent="0.2">
      <c r="A13" s="349"/>
      <c r="B13" s="349"/>
      <c r="C13" s="349"/>
      <c r="D13" s="349"/>
      <c r="E13" s="349"/>
      <c r="F13" s="349"/>
      <c r="G13" s="349"/>
      <c r="H13" s="349"/>
      <c r="I13" s="349"/>
      <c r="J13" s="349"/>
      <c r="K13" s="349"/>
      <c r="L13" s="349"/>
      <c r="M13" s="349"/>
      <c r="N13" s="349"/>
      <c r="O13" s="349"/>
      <c r="P13" s="349"/>
      <c r="Q13" s="349"/>
      <c r="R13" s="349"/>
      <c r="S13" s="349"/>
      <c r="T13" s="9"/>
      <c r="U13" s="9"/>
      <c r="V13" s="9"/>
      <c r="W13" s="9"/>
      <c r="X13" s="9"/>
      <c r="Y13" s="9"/>
      <c r="Z13" s="9"/>
      <c r="AA13" s="9"/>
      <c r="AB13" s="9"/>
    </row>
    <row r="14" spans="1:28" s="3" customFormat="1" ht="36.75" customHeight="1" x14ac:dyDescent="0.2">
      <c r="A14" s="350" t="str">
        <f>'1. паспорт местоположение'!A15:C15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B14" s="350"/>
      <c r="C14" s="350"/>
      <c r="D14" s="350"/>
      <c r="E14" s="350"/>
      <c r="F14" s="350"/>
      <c r="G14" s="350"/>
      <c r="H14" s="350"/>
      <c r="I14" s="350"/>
      <c r="J14" s="350"/>
      <c r="K14" s="350"/>
      <c r="L14" s="350"/>
      <c r="M14" s="350"/>
      <c r="N14" s="350"/>
      <c r="O14" s="350"/>
      <c r="P14" s="350"/>
      <c r="Q14" s="350"/>
      <c r="R14" s="350"/>
      <c r="S14" s="350"/>
      <c r="T14" s="7"/>
      <c r="U14" s="7"/>
      <c r="V14" s="7"/>
      <c r="W14" s="7"/>
      <c r="X14" s="7"/>
      <c r="Y14" s="7"/>
      <c r="Z14" s="7"/>
      <c r="AA14" s="7"/>
      <c r="AB14" s="7"/>
    </row>
    <row r="15" spans="1:28" s="3" customFormat="1" ht="15" customHeight="1" x14ac:dyDescent="0.2">
      <c r="A15" s="348" t="s">
        <v>4</v>
      </c>
      <c r="B15" s="348"/>
      <c r="C15" s="348"/>
      <c r="D15" s="348"/>
      <c r="E15" s="348"/>
      <c r="F15" s="348"/>
      <c r="G15" s="348"/>
      <c r="H15" s="348"/>
      <c r="I15" s="348"/>
      <c r="J15" s="348"/>
      <c r="K15" s="348"/>
      <c r="L15" s="348"/>
      <c r="M15" s="348"/>
      <c r="N15" s="348"/>
      <c r="O15" s="348"/>
      <c r="P15" s="348"/>
      <c r="Q15" s="348"/>
      <c r="R15" s="348"/>
      <c r="S15" s="348"/>
      <c r="T15" s="5"/>
      <c r="U15" s="5"/>
      <c r="V15" s="5"/>
      <c r="W15" s="5"/>
      <c r="X15" s="5"/>
      <c r="Y15" s="5"/>
      <c r="Z15" s="5"/>
      <c r="AA15" s="5"/>
      <c r="AB15" s="5"/>
    </row>
    <row r="16" spans="1:28" s="3" customFormat="1" ht="15" customHeight="1" x14ac:dyDescent="0.2">
      <c r="A16" s="351"/>
      <c r="B16" s="351"/>
      <c r="C16" s="351"/>
      <c r="D16" s="351"/>
      <c r="E16" s="351"/>
      <c r="F16" s="351"/>
      <c r="G16" s="351"/>
      <c r="H16" s="351"/>
      <c r="I16" s="351"/>
      <c r="J16" s="351"/>
      <c r="K16" s="351"/>
      <c r="L16" s="351"/>
      <c r="M16" s="351"/>
      <c r="N16" s="351"/>
      <c r="O16" s="351"/>
      <c r="P16" s="351"/>
      <c r="Q16" s="351"/>
      <c r="R16" s="351"/>
      <c r="S16" s="351"/>
      <c r="T16" s="4"/>
      <c r="U16" s="4"/>
      <c r="V16" s="4"/>
      <c r="W16" s="4"/>
      <c r="X16" s="4"/>
      <c r="Y16" s="4"/>
    </row>
    <row r="17" spans="1:28" s="3" customFormat="1" ht="45.75" customHeight="1" x14ac:dyDescent="0.2">
      <c r="A17" s="352" t="s">
        <v>483</v>
      </c>
      <c r="B17" s="352"/>
      <c r="C17" s="352"/>
      <c r="D17" s="352"/>
      <c r="E17" s="352"/>
      <c r="F17" s="352"/>
      <c r="G17" s="352"/>
      <c r="H17" s="352"/>
      <c r="I17" s="352"/>
      <c r="J17" s="352"/>
      <c r="K17" s="352"/>
      <c r="L17" s="352"/>
      <c r="M17" s="352"/>
      <c r="N17" s="352"/>
      <c r="O17" s="352"/>
      <c r="P17" s="352"/>
      <c r="Q17" s="352"/>
      <c r="R17" s="352"/>
      <c r="S17" s="352"/>
      <c r="T17" s="6"/>
      <c r="U17" s="6"/>
      <c r="V17" s="6"/>
      <c r="W17" s="6"/>
      <c r="X17" s="6"/>
      <c r="Y17" s="6"/>
      <c r="Z17" s="6"/>
      <c r="AA17" s="6"/>
      <c r="AB17" s="6"/>
    </row>
    <row r="18" spans="1:28" s="3" customFormat="1" ht="15" customHeight="1" x14ac:dyDescent="0.2">
      <c r="A18" s="353"/>
      <c r="B18" s="353"/>
      <c r="C18" s="353"/>
      <c r="D18" s="353"/>
      <c r="E18" s="353"/>
      <c r="F18" s="353"/>
      <c r="G18" s="353"/>
      <c r="H18" s="353"/>
      <c r="I18" s="353"/>
      <c r="J18" s="353"/>
      <c r="K18" s="353"/>
      <c r="L18" s="353"/>
      <c r="M18" s="353"/>
      <c r="N18" s="353"/>
      <c r="O18" s="353"/>
      <c r="P18" s="353"/>
      <c r="Q18" s="353"/>
      <c r="R18" s="353"/>
      <c r="S18" s="353"/>
      <c r="T18" s="4"/>
      <c r="U18" s="4"/>
      <c r="V18" s="4"/>
      <c r="W18" s="4"/>
      <c r="X18" s="4"/>
      <c r="Y18" s="4"/>
    </row>
    <row r="19" spans="1:28" s="3" customFormat="1" ht="54" customHeight="1" x14ac:dyDescent="0.2">
      <c r="A19" s="342" t="s">
        <v>3</v>
      </c>
      <c r="B19" s="342" t="s">
        <v>94</v>
      </c>
      <c r="C19" s="345" t="s">
        <v>377</v>
      </c>
      <c r="D19" s="342" t="s">
        <v>376</v>
      </c>
      <c r="E19" s="342" t="s">
        <v>93</v>
      </c>
      <c r="F19" s="342" t="s">
        <v>92</v>
      </c>
      <c r="G19" s="342" t="s">
        <v>372</v>
      </c>
      <c r="H19" s="342" t="s">
        <v>91</v>
      </c>
      <c r="I19" s="342" t="s">
        <v>90</v>
      </c>
      <c r="J19" s="342" t="s">
        <v>89</v>
      </c>
      <c r="K19" s="342" t="s">
        <v>88</v>
      </c>
      <c r="L19" s="342" t="s">
        <v>87</v>
      </c>
      <c r="M19" s="342" t="s">
        <v>86</v>
      </c>
      <c r="N19" s="342" t="s">
        <v>85</v>
      </c>
      <c r="O19" s="342" t="s">
        <v>84</v>
      </c>
      <c r="P19" s="342" t="s">
        <v>83</v>
      </c>
      <c r="Q19" s="342" t="s">
        <v>375</v>
      </c>
      <c r="R19" s="342"/>
      <c r="S19" s="347" t="s">
        <v>477</v>
      </c>
      <c r="T19" s="4"/>
      <c r="U19" s="4"/>
      <c r="V19" s="4"/>
      <c r="W19" s="4"/>
      <c r="X19" s="4"/>
      <c r="Y19" s="4"/>
    </row>
    <row r="20" spans="1:28" s="3" customFormat="1" ht="180.75" customHeight="1" x14ac:dyDescent="0.2">
      <c r="A20" s="342"/>
      <c r="B20" s="342"/>
      <c r="C20" s="346"/>
      <c r="D20" s="342"/>
      <c r="E20" s="342"/>
      <c r="F20" s="342"/>
      <c r="G20" s="342"/>
      <c r="H20" s="342"/>
      <c r="I20" s="342"/>
      <c r="J20" s="342"/>
      <c r="K20" s="342"/>
      <c r="L20" s="342"/>
      <c r="M20" s="342"/>
      <c r="N20" s="342"/>
      <c r="O20" s="342"/>
      <c r="P20" s="342"/>
      <c r="Q20" s="39" t="s">
        <v>373</v>
      </c>
      <c r="R20" s="40" t="s">
        <v>374</v>
      </c>
      <c r="S20" s="347"/>
      <c r="T20" s="31"/>
      <c r="U20" s="31"/>
      <c r="V20" s="31"/>
      <c r="W20" s="31"/>
      <c r="X20" s="31"/>
      <c r="Y20" s="31"/>
      <c r="Z20" s="30"/>
      <c r="AA20" s="30"/>
      <c r="AB20" s="30"/>
    </row>
    <row r="21" spans="1:28" s="3" customFormat="1" ht="18.75" x14ac:dyDescent="0.2">
      <c r="A21" s="39">
        <v>1</v>
      </c>
      <c r="B21" s="42">
        <v>2</v>
      </c>
      <c r="C21" s="39">
        <v>3</v>
      </c>
      <c r="D21" s="42">
        <v>4</v>
      </c>
      <c r="E21" s="39">
        <v>5</v>
      </c>
      <c r="F21" s="42">
        <v>6</v>
      </c>
      <c r="G21" s="141">
        <v>7</v>
      </c>
      <c r="H21" s="142">
        <v>8</v>
      </c>
      <c r="I21" s="141">
        <v>9</v>
      </c>
      <c r="J21" s="142">
        <v>10</v>
      </c>
      <c r="K21" s="141">
        <v>11</v>
      </c>
      <c r="L21" s="142">
        <v>12</v>
      </c>
      <c r="M21" s="141">
        <v>13</v>
      </c>
      <c r="N21" s="142">
        <v>14</v>
      </c>
      <c r="O21" s="141">
        <v>15</v>
      </c>
      <c r="P21" s="142">
        <v>16</v>
      </c>
      <c r="Q21" s="141">
        <v>17</v>
      </c>
      <c r="R21" s="142">
        <v>18</v>
      </c>
      <c r="S21" s="141">
        <v>19</v>
      </c>
      <c r="T21" s="31"/>
      <c r="U21" s="31"/>
      <c r="V21" s="31"/>
      <c r="W21" s="31"/>
      <c r="X21" s="31"/>
      <c r="Y21" s="31"/>
      <c r="Z21" s="30"/>
      <c r="AA21" s="30"/>
      <c r="AB21" s="30"/>
    </row>
    <row r="22" spans="1:28" s="3" customFormat="1" ht="32.25" customHeight="1" x14ac:dyDescent="0.2">
      <c r="A22" s="39" t="s">
        <v>371</v>
      </c>
      <c r="B22" s="42" t="s">
        <v>371</v>
      </c>
      <c r="C22" s="42" t="s">
        <v>371</v>
      </c>
      <c r="D22" s="42" t="s">
        <v>371</v>
      </c>
      <c r="E22" s="42" t="s">
        <v>371</v>
      </c>
      <c r="F22" s="42" t="s">
        <v>371</v>
      </c>
      <c r="G22" s="42" t="s">
        <v>371</v>
      </c>
      <c r="H22" s="42" t="s">
        <v>371</v>
      </c>
      <c r="I22" s="42" t="s">
        <v>371</v>
      </c>
      <c r="J22" s="42" t="s">
        <v>371</v>
      </c>
      <c r="K22" s="42" t="s">
        <v>371</v>
      </c>
      <c r="L22" s="42" t="s">
        <v>371</v>
      </c>
      <c r="M22" s="42" t="s">
        <v>371</v>
      </c>
      <c r="N22" s="42" t="s">
        <v>371</v>
      </c>
      <c r="O22" s="42" t="s">
        <v>371</v>
      </c>
      <c r="P22" s="42" t="s">
        <v>371</v>
      </c>
      <c r="Q22" s="233" t="s">
        <v>371</v>
      </c>
      <c r="R22" s="43" t="s">
        <v>371</v>
      </c>
      <c r="S22" s="43" t="s">
        <v>371</v>
      </c>
      <c r="T22" s="31"/>
      <c r="U22" s="31"/>
      <c r="V22" s="31"/>
      <c r="W22" s="31"/>
      <c r="X22" s="31"/>
      <c r="Y22" s="31"/>
      <c r="Z22" s="30"/>
      <c r="AA22" s="30"/>
      <c r="AB22" s="30"/>
    </row>
    <row r="23" spans="1:28" ht="20.25" customHeight="1" x14ac:dyDescent="0.25">
      <c r="A23" s="114"/>
      <c r="B23" s="42" t="s">
        <v>370</v>
      </c>
      <c r="C23" s="42"/>
      <c r="D23" s="42"/>
      <c r="E23" s="114" t="s">
        <v>371</v>
      </c>
      <c r="F23" s="114" t="s">
        <v>371</v>
      </c>
      <c r="G23" s="114" t="s">
        <v>371</v>
      </c>
      <c r="H23" s="114"/>
      <c r="I23" s="114"/>
      <c r="J23" s="114"/>
      <c r="K23" s="114"/>
      <c r="L23" s="114"/>
      <c r="M23" s="114"/>
      <c r="N23" s="114"/>
      <c r="O23" s="114"/>
      <c r="P23" s="114"/>
      <c r="Q23" s="115"/>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35" t="str">
        <f>'1. паспорт местоположение'!A5:C5</f>
        <v>Год раскрытия информации: 2023 год</v>
      </c>
      <c r="B6" s="335"/>
      <c r="C6" s="335"/>
      <c r="D6" s="335"/>
      <c r="E6" s="335"/>
      <c r="F6" s="335"/>
      <c r="G6" s="335"/>
      <c r="H6" s="335"/>
      <c r="I6" s="335"/>
      <c r="J6" s="335"/>
      <c r="K6" s="335"/>
      <c r="L6" s="335"/>
      <c r="M6" s="335"/>
      <c r="N6" s="335"/>
      <c r="O6" s="335"/>
      <c r="P6" s="335"/>
      <c r="Q6" s="335"/>
      <c r="R6" s="335"/>
      <c r="S6" s="335"/>
      <c r="T6" s="335"/>
    </row>
    <row r="7" spans="1:20" s="11" customFormat="1" x14ac:dyDescent="0.2">
      <c r="A7" s="16"/>
      <c r="H7" s="15"/>
    </row>
    <row r="8" spans="1:20" s="11" customFormat="1" ht="18.75" x14ac:dyDescent="0.2">
      <c r="A8" s="343" t="s">
        <v>7</v>
      </c>
      <c r="B8" s="343"/>
      <c r="C8" s="343"/>
      <c r="D8" s="343"/>
      <c r="E8" s="343"/>
      <c r="F8" s="343"/>
      <c r="G8" s="343"/>
      <c r="H8" s="343"/>
      <c r="I8" s="343"/>
      <c r="J8" s="343"/>
      <c r="K8" s="343"/>
      <c r="L8" s="343"/>
      <c r="M8" s="343"/>
      <c r="N8" s="343"/>
      <c r="O8" s="343"/>
      <c r="P8" s="343"/>
      <c r="Q8" s="343"/>
      <c r="R8" s="343"/>
      <c r="S8" s="343"/>
      <c r="T8" s="343"/>
    </row>
    <row r="9" spans="1:20" s="11" customFormat="1" ht="18.75" x14ac:dyDescent="0.2">
      <c r="A9" s="343"/>
      <c r="B9" s="343"/>
      <c r="C9" s="343"/>
      <c r="D9" s="343"/>
      <c r="E9" s="343"/>
      <c r="F9" s="343"/>
      <c r="G9" s="343"/>
      <c r="H9" s="343"/>
      <c r="I9" s="343"/>
      <c r="J9" s="343"/>
      <c r="K9" s="343"/>
      <c r="L9" s="343"/>
      <c r="M9" s="343"/>
      <c r="N9" s="343"/>
      <c r="O9" s="343"/>
      <c r="P9" s="343"/>
      <c r="Q9" s="343"/>
      <c r="R9" s="343"/>
      <c r="S9" s="343"/>
      <c r="T9" s="343"/>
    </row>
    <row r="10" spans="1:20" s="11" customFormat="1" ht="18.75" customHeight="1" x14ac:dyDescent="0.2">
      <c r="A10" s="344" t="str">
        <f>'1. паспорт местоположение'!A9:C9</f>
        <v>Акционерное общество "Россети Янтарь"</v>
      </c>
      <c r="B10" s="344"/>
      <c r="C10" s="344"/>
      <c r="D10" s="344"/>
      <c r="E10" s="344"/>
      <c r="F10" s="344"/>
      <c r="G10" s="344"/>
      <c r="H10" s="344"/>
      <c r="I10" s="344"/>
      <c r="J10" s="344"/>
      <c r="K10" s="344"/>
      <c r="L10" s="344"/>
      <c r="M10" s="344"/>
      <c r="N10" s="344"/>
      <c r="O10" s="344"/>
      <c r="P10" s="344"/>
      <c r="Q10" s="344"/>
      <c r="R10" s="344"/>
      <c r="S10" s="344"/>
      <c r="T10" s="344"/>
    </row>
    <row r="11" spans="1:20" s="11" customFormat="1" ht="18.75" customHeight="1" x14ac:dyDescent="0.2">
      <c r="A11" s="348" t="s">
        <v>6</v>
      </c>
      <c r="B11" s="348"/>
      <c r="C11" s="348"/>
      <c r="D11" s="348"/>
      <c r="E11" s="348"/>
      <c r="F11" s="348"/>
      <c r="G11" s="348"/>
      <c r="H11" s="348"/>
      <c r="I11" s="348"/>
      <c r="J11" s="348"/>
      <c r="K11" s="348"/>
      <c r="L11" s="348"/>
      <c r="M11" s="348"/>
      <c r="N11" s="348"/>
      <c r="O11" s="348"/>
      <c r="P11" s="348"/>
      <c r="Q11" s="348"/>
      <c r="R11" s="348"/>
      <c r="S11" s="348"/>
      <c r="T11" s="348"/>
    </row>
    <row r="12" spans="1:20" s="11" customFormat="1" ht="18.75" x14ac:dyDescent="0.2">
      <c r="A12" s="343"/>
      <c r="B12" s="343"/>
      <c r="C12" s="343"/>
      <c r="D12" s="343"/>
      <c r="E12" s="343"/>
      <c r="F12" s="343"/>
      <c r="G12" s="343"/>
      <c r="H12" s="343"/>
      <c r="I12" s="343"/>
      <c r="J12" s="343"/>
      <c r="K12" s="343"/>
      <c r="L12" s="343"/>
      <c r="M12" s="343"/>
      <c r="N12" s="343"/>
      <c r="O12" s="343"/>
      <c r="P12" s="343"/>
      <c r="Q12" s="343"/>
      <c r="R12" s="343"/>
      <c r="S12" s="343"/>
      <c r="T12" s="343"/>
    </row>
    <row r="13" spans="1:20" s="11" customFormat="1" ht="18.75" customHeight="1" x14ac:dyDescent="0.2">
      <c r="A13" s="344" t="str">
        <f>'1. паспорт местоположение'!A12:C12</f>
        <v>L_99-комп-23</v>
      </c>
      <c r="B13" s="344"/>
      <c r="C13" s="344"/>
      <c r="D13" s="344"/>
      <c r="E13" s="344"/>
      <c r="F13" s="344"/>
      <c r="G13" s="344"/>
      <c r="H13" s="344"/>
      <c r="I13" s="344"/>
      <c r="J13" s="344"/>
      <c r="K13" s="344"/>
      <c r="L13" s="344"/>
      <c r="M13" s="344"/>
      <c r="N13" s="344"/>
      <c r="O13" s="344"/>
      <c r="P13" s="344"/>
      <c r="Q13" s="344"/>
      <c r="R13" s="344"/>
      <c r="S13" s="344"/>
      <c r="T13" s="344"/>
    </row>
    <row r="14" spans="1:20" s="11" customFormat="1" ht="18.75" customHeight="1" x14ac:dyDescent="0.2">
      <c r="A14" s="348" t="s">
        <v>5</v>
      </c>
      <c r="B14" s="348"/>
      <c r="C14" s="348"/>
      <c r="D14" s="348"/>
      <c r="E14" s="348"/>
      <c r="F14" s="348"/>
      <c r="G14" s="348"/>
      <c r="H14" s="348"/>
      <c r="I14" s="348"/>
      <c r="J14" s="348"/>
      <c r="K14" s="348"/>
      <c r="L14" s="348"/>
      <c r="M14" s="348"/>
      <c r="N14" s="348"/>
      <c r="O14" s="348"/>
      <c r="P14" s="348"/>
      <c r="Q14" s="348"/>
      <c r="R14" s="348"/>
      <c r="S14" s="348"/>
      <c r="T14" s="348"/>
    </row>
    <row r="15" spans="1:20" s="8" customFormat="1" ht="15.75" customHeight="1" x14ac:dyDescent="0.2">
      <c r="A15" s="349"/>
      <c r="B15" s="349"/>
      <c r="C15" s="349"/>
      <c r="D15" s="349"/>
      <c r="E15" s="349"/>
      <c r="F15" s="349"/>
      <c r="G15" s="349"/>
      <c r="H15" s="349"/>
      <c r="I15" s="349"/>
      <c r="J15" s="349"/>
      <c r="K15" s="349"/>
      <c r="L15" s="349"/>
      <c r="M15" s="349"/>
      <c r="N15" s="349"/>
      <c r="O15" s="349"/>
      <c r="P15" s="349"/>
      <c r="Q15" s="349"/>
      <c r="R15" s="349"/>
      <c r="S15" s="349"/>
      <c r="T15" s="349"/>
    </row>
    <row r="16" spans="1:20" s="3" customFormat="1" ht="66" customHeight="1" x14ac:dyDescent="0.2">
      <c r="A16" s="350" t="str">
        <f>'1. паспорт местоположение'!A15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B16" s="350"/>
      <c r="C16" s="350"/>
      <c r="D16" s="350"/>
      <c r="E16" s="350"/>
      <c r="F16" s="350"/>
      <c r="G16" s="350"/>
      <c r="H16" s="350"/>
      <c r="I16" s="350"/>
      <c r="J16" s="350"/>
      <c r="K16" s="350"/>
      <c r="L16" s="350"/>
      <c r="M16" s="350"/>
      <c r="N16" s="350"/>
      <c r="O16" s="350"/>
      <c r="P16" s="350"/>
      <c r="Q16" s="350"/>
      <c r="R16" s="350"/>
      <c r="S16" s="350"/>
      <c r="T16" s="350"/>
    </row>
    <row r="17" spans="1:113" s="3" customFormat="1" ht="15" customHeight="1" x14ac:dyDescent="0.2">
      <c r="A17" s="348" t="s">
        <v>4</v>
      </c>
      <c r="B17" s="348"/>
      <c r="C17" s="348"/>
      <c r="D17" s="348"/>
      <c r="E17" s="348"/>
      <c r="F17" s="348"/>
      <c r="G17" s="348"/>
      <c r="H17" s="348"/>
      <c r="I17" s="348"/>
      <c r="J17" s="348"/>
      <c r="K17" s="348"/>
      <c r="L17" s="348"/>
      <c r="M17" s="348"/>
      <c r="N17" s="348"/>
      <c r="O17" s="348"/>
      <c r="P17" s="348"/>
      <c r="Q17" s="348"/>
      <c r="R17" s="348"/>
      <c r="S17" s="348"/>
      <c r="T17" s="348"/>
    </row>
    <row r="18" spans="1:113" s="3" customFormat="1" ht="15" customHeight="1" x14ac:dyDescent="0.2">
      <c r="A18" s="351"/>
      <c r="B18" s="351"/>
      <c r="C18" s="351"/>
      <c r="D18" s="351"/>
      <c r="E18" s="351"/>
      <c r="F18" s="351"/>
      <c r="G18" s="351"/>
      <c r="H18" s="351"/>
      <c r="I18" s="351"/>
      <c r="J18" s="351"/>
      <c r="K18" s="351"/>
      <c r="L18" s="351"/>
      <c r="M18" s="351"/>
      <c r="N18" s="351"/>
      <c r="O18" s="351"/>
      <c r="P18" s="351"/>
      <c r="Q18" s="351"/>
      <c r="R18" s="351"/>
      <c r="S18" s="351"/>
      <c r="T18" s="351"/>
    </row>
    <row r="19" spans="1:113" s="3" customFormat="1" ht="15" customHeight="1" x14ac:dyDescent="0.2">
      <c r="A19" s="368" t="s">
        <v>488</v>
      </c>
      <c r="B19" s="368"/>
      <c r="C19" s="368"/>
      <c r="D19" s="368"/>
      <c r="E19" s="368"/>
      <c r="F19" s="368"/>
      <c r="G19" s="368"/>
      <c r="H19" s="368"/>
      <c r="I19" s="368"/>
      <c r="J19" s="368"/>
      <c r="K19" s="368"/>
      <c r="L19" s="368"/>
      <c r="M19" s="368"/>
      <c r="N19" s="368"/>
      <c r="O19" s="368"/>
      <c r="P19" s="368"/>
      <c r="Q19" s="368"/>
      <c r="R19" s="368"/>
      <c r="S19" s="368"/>
      <c r="T19" s="368"/>
    </row>
    <row r="20" spans="1:113" s="52" customFormat="1" ht="21" customHeight="1" x14ac:dyDescent="0.25">
      <c r="A20" s="369"/>
      <c r="B20" s="369"/>
      <c r="C20" s="369"/>
      <c r="D20" s="369"/>
      <c r="E20" s="369"/>
      <c r="F20" s="369"/>
      <c r="G20" s="369"/>
      <c r="H20" s="369"/>
      <c r="I20" s="369"/>
      <c r="J20" s="369"/>
      <c r="K20" s="369"/>
      <c r="L20" s="369"/>
      <c r="M20" s="369"/>
      <c r="N20" s="369"/>
      <c r="O20" s="369"/>
      <c r="P20" s="369"/>
      <c r="Q20" s="369"/>
      <c r="R20" s="369"/>
      <c r="S20" s="369"/>
      <c r="T20" s="369"/>
    </row>
    <row r="21" spans="1:113" ht="46.5" customHeight="1" x14ac:dyDescent="0.25">
      <c r="A21" s="362" t="s">
        <v>3</v>
      </c>
      <c r="B21" s="355" t="s">
        <v>217</v>
      </c>
      <c r="C21" s="356"/>
      <c r="D21" s="359" t="s">
        <v>116</v>
      </c>
      <c r="E21" s="355" t="s">
        <v>517</v>
      </c>
      <c r="F21" s="356"/>
      <c r="G21" s="355" t="s">
        <v>267</v>
      </c>
      <c r="H21" s="356"/>
      <c r="I21" s="355" t="s">
        <v>115</v>
      </c>
      <c r="J21" s="356"/>
      <c r="K21" s="359" t="s">
        <v>114</v>
      </c>
      <c r="L21" s="355" t="s">
        <v>113</v>
      </c>
      <c r="M21" s="356"/>
      <c r="N21" s="355" t="s">
        <v>513</v>
      </c>
      <c r="O21" s="356"/>
      <c r="P21" s="359" t="s">
        <v>112</v>
      </c>
      <c r="Q21" s="365" t="s">
        <v>111</v>
      </c>
      <c r="R21" s="366"/>
      <c r="S21" s="365" t="s">
        <v>110</v>
      </c>
      <c r="T21" s="367"/>
    </row>
    <row r="22" spans="1:113" ht="204.75" customHeight="1" x14ac:dyDescent="0.25">
      <c r="A22" s="363"/>
      <c r="B22" s="357"/>
      <c r="C22" s="358"/>
      <c r="D22" s="361"/>
      <c r="E22" s="357"/>
      <c r="F22" s="358"/>
      <c r="G22" s="357"/>
      <c r="H22" s="358"/>
      <c r="I22" s="357"/>
      <c r="J22" s="358"/>
      <c r="K22" s="360"/>
      <c r="L22" s="357"/>
      <c r="M22" s="358"/>
      <c r="N22" s="357"/>
      <c r="O22" s="358"/>
      <c r="P22" s="360"/>
      <c r="Q22" s="96" t="s">
        <v>109</v>
      </c>
      <c r="R22" s="96" t="s">
        <v>487</v>
      </c>
      <c r="S22" s="96" t="s">
        <v>108</v>
      </c>
      <c r="T22" s="96" t="s">
        <v>107</v>
      </c>
    </row>
    <row r="23" spans="1:113" ht="51.75" customHeight="1" x14ac:dyDescent="0.25">
      <c r="A23" s="364"/>
      <c r="B23" s="148" t="s">
        <v>105</v>
      </c>
      <c r="C23" s="148" t="s">
        <v>106</v>
      </c>
      <c r="D23" s="360"/>
      <c r="E23" s="148" t="s">
        <v>105</v>
      </c>
      <c r="F23" s="148" t="s">
        <v>106</v>
      </c>
      <c r="G23" s="148" t="s">
        <v>105</v>
      </c>
      <c r="H23" s="148" t="s">
        <v>106</v>
      </c>
      <c r="I23" s="148" t="s">
        <v>105</v>
      </c>
      <c r="J23" s="148" t="s">
        <v>106</v>
      </c>
      <c r="K23" s="148" t="s">
        <v>105</v>
      </c>
      <c r="L23" s="148" t="s">
        <v>105</v>
      </c>
      <c r="M23" s="148" t="s">
        <v>106</v>
      </c>
      <c r="N23" s="148" t="s">
        <v>105</v>
      </c>
      <c r="O23" s="148" t="s">
        <v>106</v>
      </c>
      <c r="P23" s="149"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371</v>
      </c>
      <c r="B25" s="54" t="s">
        <v>371</v>
      </c>
      <c r="C25" s="54" t="s">
        <v>371</v>
      </c>
      <c r="D25" s="54" t="s">
        <v>371</v>
      </c>
      <c r="E25" s="54" t="s">
        <v>371</v>
      </c>
      <c r="F25" s="54" t="s">
        <v>371</v>
      </c>
      <c r="G25" s="54" t="s">
        <v>371</v>
      </c>
      <c r="H25" s="54" t="s">
        <v>371</v>
      </c>
      <c r="I25" s="54" t="s">
        <v>371</v>
      </c>
      <c r="J25" s="53" t="s">
        <v>371</v>
      </c>
      <c r="K25" s="53" t="s">
        <v>371</v>
      </c>
      <c r="L25" s="53" t="s">
        <v>371</v>
      </c>
      <c r="M25" s="55" t="s">
        <v>371</v>
      </c>
      <c r="N25" s="55" t="s">
        <v>371</v>
      </c>
      <c r="O25" s="55" t="s">
        <v>371</v>
      </c>
      <c r="P25" s="53" t="s">
        <v>371</v>
      </c>
      <c r="Q25" s="151" t="s">
        <v>371</v>
      </c>
      <c r="R25" s="54" t="s">
        <v>371</v>
      </c>
      <c r="S25" s="151" t="s">
        <v>371</v>
      </c>
      <c r="T25" s="54" t="s">
        <v>371</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354" t="s">
        <v>523</v>
      </c>
      <c r="C29" s="354"/>
      <c r="D29" s="354"/>
      <c r="E29" s="354"/>
      <c r="F29" s="354"/>
      <c r="G29" s="354"/>
      <c r="H29" s="354"/>
      <c r="I29" s="354"/>
      <c r="J29" s="354"/>
      <c r="K29" s="354"/>
      <c r="L29" s="354"/>
      <c r="M29" s="354"/>
      <c r="N29" s="354"/>
      <c r="O29" s="354"/>
      <c r="P29" s="354"/>
      <c r="Q29" s="354"/>
      <c r="R29" s="354"/>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486</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35" t="str">
        <f>'1. паспорт местоположение'!A5:C5</f>
        <v>Год раскрытия информации: 2023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row>
    <row r="6" spans="1:27" s="11" customFormat="1" x14ac:dyDescent="0.2">
      <c r="A6" s="152"/>
      <c r="B6" s="152"/>
      <c r="C6" s="152"/>
      <c r="D6" s="152"/>
      <c r="E6" s="152"/>
      <c r="F6" s="152"/>
      <c r="G6" s="152"/>
      <c r="H6" s="152"/>
      <c r="I6" s="152"/>
      <c r="J6" s="152"/>
      <c r="K6" s="152"/>
      <c r="L6" s="152"/>
      <c r="M6" s="152"/>
      <c r="N6" s="152"/>
      <c r="O6" s="152"/>
      <c r="P6" s="152"/>
      <c r="Q6" s="152"/>
      <c r="R6" s="152"/>
      <c r="S6" s="152"/>
      <c r="T6" s="152"/>
    </row>
    <row r="7" spans="1:27" s="11" customFormat="1" ht="18.75" x14ac:dyDescent="0.2">
      <c r="E7" s="343" t="s">
        <v>7</v>
      </c>
      <c r="F7" s="343"/>
      <c r="G7" s="343"/>
      <c r="H7" s="343"/>
      <c r="I7" s="343"/>
      <c r="J7" s="343"/>
      <c r="K7" s="343"/>
      <c r="L7" s="343"/>
      <c r="M7" s="343"/>
      <c r="N7" s="343"/>
      <c r="O7" s="343"/>
      <c r="P7" s="343"/>
      <c r="Q7" s="343"/>
      <c r="R7" s="343"/>
      <c r="S7" s="343"/>
      <c r="T7" s="343"/>
      <c r="U7" s="343"/>
      <c r="V7" s="343"/>
      <c r="W7" s="343"/>
      <c r="X7" s="343"/>
      <c r="Y7" s="34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44" t="str">
        <f>'1. паспорт местоположение'!A9</f>
        <v>Акционерное общество "Россети Янтарь"</v>
      </c>
      <c r="F9" s="344"/>
      <c r="G9" s="344"/>
      <c r="H9" s="344"/>
      <c r="I9" s="344"/>
      <c r="J9" s="344"/>
      <c r="K9" s="344"/>
      <c r="L9" s="344"/>
      <c r="M9" s="344"/>
      <c r="N9" s="344"/>
      <c r="O9" s="344"/>
      <c r="P9" s="344"/>
      <c r="Q9" s="344"/>
      <c r="R9" s="344"/>
      <c r="S9" s="344"/>
      <c r="T9" s="344"/>
      <c r="U9" s="344"/>
      <c r="V9" s="344"/>
      <c r="W9" s="344"/>
      <c r="X9" s="344"/>
      <c r="Y9" s="344"/>
    </row>
    <row r="10" spans="1:27" s="11" customFormat="1" ht="18.75" customHeight="1" x14ac:dyDescent="0.2">
      <c r="E10" s="348" t="s">
        <v>6</v>
      </c>
      <c r="F10" s="348"/>
      <c r="G10" s="348"/>
      <c r="H10" s="348"/>
      <c r="I10" s="348"/>
      <c r="J10" s="348"/>
      <c r="K10" s="348"/>
      <c r="L10" s="348"/>
      <c r="M10" s="348"/>
      <c r="N10" s="348"/>
      <c r="O10" s="348"/>
      <c r="P10" s="348"/>
      <c r="Q10" s="348"/>
      <c r="R10" s="348"/>
      <c r="S10" s="348"/>
      <c r="T10" s="348"/>
      <c r="U10" s="348"/>
      <c r="V10" s="348"/>
      <c r="W10" s="348"/>
      <c r="X10" s="348"/>
      <c r="Y10" s="34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44" t="str">
        <f>'1. паспорт местоположение'!A12</f>
        <v>L_99-комп-23</v>
      </c>
      <c r="F12" s="344"/>
      <c r="G12" s="344"/>
      <c r="H12" s="344"/>
      <c r="I12" s="344"/>
      <c r="J12" s="344"/>
      <c r="K12" s="344"/>
      <c r="L12" s="344"/>
      <c r="M12" s="344"/>
      <c r="N12" s="344"/>
      <c r="O12" s="344"/>
      <c r="P12" s="344"/>
      <c r="Q12" s="344"/>
      <c r="R12" s="344"/>
      <c r="S12" s="344"/>
      <c r="T12" s="344"/>
      <c r="U12" s="344"/>
      <c r="V12" s="344"/>
      <c r="W12" s="344"/>
      <c r="X12" s="344"/>
      <c r="Y12" s="344"/>
    </row>
    <row r="13" spans="1:27" s="11" customFormat="1" ht="18.75" customHeight="1" x14ac:dyDescent="0.2">
      <c r="E13" s="348" t="s">
        <v>5</v>
      </c>
      <c r="F13" s="348"/>
      <c r="G13" s="348"/>
      <c r="H13" s="348"/>
      <c r="I13" s="348"/>
      <c r="J13" s="348"/>
      <c r="K13" s="348"/>
      <c r="L13" s="348"/>
      <c r="M13" s="348"/>
      <c r="N13" s="348"/>
      <c r="O13" s="348"/>
      <c r="P13" s="348"/>
      <c r="Q13" s="348"/>
      <c r="R13" s="348"/>
      <c r="S13" s="348"/>
      <c r="T13" s="348"/>
      <c r="U13" s="348"/>
      <c r="V13" s="348"/>
      <c r="W13" s="348"/>
      <c r="X13" s="348"/>
      <c r="Y13" s="34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350" t="str">
        <f>'1. паспорт местоположение'!A15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F15" s="350"/>
      <c r="G15" s="350"/>
      <c r="H15" s="350"/>
      <c r="I15" s="350"/>
      <c r="J15" s="350"/>
      <c r="K15" s="350"/>
      <c r="L15" s="350"/>
      <c r="M15" s="350"/>
      <c r="N15" s="350"/>
      <c r="O15" s="350"/>
      <c r="P15" s="350"/>
      <c r="Q15" s="350"/>
      <c r="R15" s="350"/>
      <c r="S15" s="350"/>
      <c r="T15" s="350"/>
      <c r="U15" s="350"/>
      <c r="V15" s="350"/>
      <c r="W15" s="350"/>
      <c r="X15" s="350"/>
      <c r="Y15" s="350"/>
    </row>
    <row r="16" spans="1:27" s="3" customFormat="1" ht="15" customHeight="1" x14ac:dyDescent="0.2">
      <c r="E16" s="348" t="s">
        <v>4</v>
      </c>
      <c r="F16" s="348"/>
      <c r="G16" s="348"/>
      <c r="H16" s="348"/>
      <c r="I16" s="348"/>
      <c r="J16" s="348"/>
      <c r="K16" s="348"/>
      <c r="L16" s="348"/>
      <c r="M16" s="348"/>
      <c r="N16" s="348"/>
      <c r="O16" s="348"/>
      <c r="P16" s="348"/>
      <c r="Q16" s="348"/>
      <c r="R16" s="348"/>
      <c r="S16" s="348"/>
      <c r="T16" s="348"/>
      <c r="U16" s="348"/>
      <c r="V16" s="348"/>
      <c r="W16" s="348"/>
      <c r="X16" s="348"/>
      <c r="Y16" s="34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490</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52" customFormat="1" ht="21" customHeight="1" x14ac:dyDescent="0.25"/>
    <row r="21" spans="1:27" ht="15.75" customHeight="1" x14ac:dyDescent="0.25">
      <c r="A21" s="370" t="s">
        <v>3</v>
      </c>
      <c r="B21" s="373" t="s">
        <v>497</v>
      </c>
      <c r="C21" s="374"/>
      <c r="D21" s="373" t="s">
        <v>499</v>
      </c>
      <c r="E21" s="374"/>
      <c r="F21" s="365" t="s">
        <v>88</v>
      </c>
      <c r="G21" s="367"/>
      <c r="H21" s="367"/>
      <c r="I21" s="366"/>
      <c r="J21" s="370" t="s">
        <v>500</v>
      </c>
      <c r="K21" s="373" t="s">
        <v>501</v>
      </c>
      <c r="L21" s="374"/>
      <c r="M21" s="373" t="s">
        <v>502</v>
      </c>
      <c r="N21" s="374"/>
      <c r="O21" s="373" t="s">
        <v>489</v>
      </c>
      <c r="P21" s="374"/>
      <c r="Q21" s="373" t="s">
        <v>121</v>
      </c>
      <c r="R21" s="374"/>
      <c r="S21" s="370" t="s">
        <v>120</v>
      </c>
      <c r="T21" s="370" t="s">
        <v>503</v>
      </c>
      <c r="U21" s="370" t="s">
        <v>498</v>
      </c>
      <c r="V21" s="373" t="s">
        <v>119</v>
      </c>
      <c r="W21" s="374"/>
      <c r="X21" s="365" t="s">
        <v>111</v>
      </c>
      <c r="Y21" s="367"/>
      <c r="Z21" s="365" t="s">
        <v>110</v>
      </c>
      <c r="AA21" s="367"/>
    </row>
    <row r="22" spans="1:27" ht="216" customHeight="1" x14ac:dyDescent="0.25">
      <c r="A22" s="371"/>
      <c r="B22" s="375"/>
      <c r="C22" s="376"/>
      <c r="D22" s="375"/>
      <c r="E22" s="376"/>
      <c r="F22" s="365" t="s">
        <v>118</v>
      </c>
      <c r="G22" s="366"/>
      <c r="H22" s="365" t="s">
        <v>117</v>
      </c>
      <c r="I22" s="366"/>
      <c r="J22" s="372"/>
      <c r="K22" s="375"/>
      <c r="L22" s="376"/>
      <c r="M22" s="375"/>
      <c r="N22" s="376"/>
      <c r="O22" s="375"/>
      <c r="P22" s="376"/>
      <c r="Q22" s="375"/>
      <c r="R22" s="376"/>
      <c r="S22" s="372"/>
      <c r="T22" s="372"/>
      <c r="U22" s="372"/>
      <c r="V22" s="375"/>
      <c r="W22" s="376"/>
      <c r="X22" s="96" t="s">
        <v>109</v>
      </c>
      <c r="Y22" s="96" t="s">
        <v>487</v>
      </c>
      <c r="Z22" s="96" t="s">
        <v>108</v>
      </c>
      <c r="AA22" s="96" t="s">
        <v>107</v>
      </c>
    </row>
    <row r="23" spans="1:27" ht="60" customHeight="1" x14ac:dyDescent="0.25">
      <c r="A23" s="372"/>
      <c r="B23" s="146" t="s">
        <v>105</v>
      </c>
      <c r="C23" s="146"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371</v>
      </c>
      <c r="B25" s="102" t="s">
        <v>371</v>
      </c>
      <c r="C25" s="102" t="s">
        <v>371</v>
      </c>
      <c r="D25" s="102" t="s">
        <v>371</v>
      </c>
      <c r="E25" s="103" t="s">
        <v>371</v>
      </c>
      <c r="F25" s="103" t="s">
        <v>371</v>
      </c>
      <c r="G25" s="104" t="s">
        <v>371</v>
      </c>
      <c r="H25" s="104" t="s">
        <v>371</v>
      </c>
      <c r="I25" s="104" t="s">
        <v>371</v>
      </c>
      <c r="J25" s="105" t="s">
        <v>371</v>
      </c>
      <c r="K25" s="105" t="s">
        <v>371</v>
      </c>
      <c r="L25" s="106" t="s">
        <v>371</v>
      </c>
      <c r="M25" s="106" t="s">
        <v>371</v>
      </c>
      <c r="N25" s="107" t="s">
        <v>371</v>
      </c>
      <c r="O25" s="107" t="s">
        <v>371</v>
      </c>
      <c r="P25" s="107" t="s">
        <v>371</v>
      </c>
      <c r="Q25" s="107" t="s">
        <v>371</v>
      </c>
      <c r="R25" s="104" t="s">
        <v>371</v>
      </c>
      <c r="S25" s="105" t="s">
        <v>371</v>
      </c>
      <c r="T25" s="105" t="s">
        <v>371</v>
      </c>
      <c r="U25" s="105" t="s">
        <v>371</v>
      </c>
      <c r="V25" s="105" t="s">
        <v>371</v>
      </c>
      <c r="W25" s="107" t="s">
        <v>371</v>
      </c>
      <c r="X25" s="102" t="s">
        <v>371</v>
      </c>
      <c r="Y25" s="102" t="s">
        <v>371</v>
      </c>
      <c r="Z25" s="102" t="s">
        <v>371</v>
      </c>
      <c r="AA25" s="102" t="s">
        <v>371</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25" sqref="C25"/>
    </sheetView>
  </sheetViews>
  <sheetFormatPr defaultColWidth="9.140625" defaultRowHeight="15" x14ac:dyDescent="0.25"/>
  <cols>
    <col min="1" max="1" width="6.140625" style="1" customWidth="1"/>
    <col min="2" max="2" width="53.5703125" style="1" customWidth="1"/>
    <col min="3" max="3" width="98.57031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35" t="str">
        <f>'1. паспорт местоположение'!A5:C5</f>
        <v>Год раскрытия информации: 2023 год</v>
      </c>
      <c r="B5" s="335"/>
      <c r="C5" s="335"/>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row>
    <row r="6" spans="1:29" s="11" customFormat="1" ht="18.75" x14ac:dyDescent="0.3">
      <c r="A6" s="16"/>
      <c r="E6" s="15"/>
      <c r="F6" s="15"/>
      <c r="G6" s="14"/>
    </row>
    <row r="7" spans="1:29" s="11" customFormat="1" ht="18.75" x14ac:dyDescent="0.2">
      <c r="A7" s="343" t="s">
        <v>7</v>
      </c>
      <c r="B7" s="343"/>
      <c r="C7" s="343"/>
      <c r="D7" s="12"/>
      <c r="E7" s="12"/>
      <c r="F7" s="12"/>
      <c r="G7" s="12"/>
      <c r="H7" s="12"/>
      <c r="I7" s="12"/>
      <c r="J7" s="12"/>
      <c r="K7" s="12"/>
      <c r="L7" s="12"/>
      <c r="M7" s="12"/>
      <c r="N7" s="12"/>
      <c r="O7" s="12"/>
      <c r="P7" s="12"/>
      <c r="Q7" s="12"/>
      <c r="R7" s="12"/>
      <c r="S7" s="12"/>
      <c r="T7" s="12"/>
      <c r="U7" s="12"/>
    </row>
    <row r="8" spans="1:29" s="11" customFormat="1" ht="18.75" x14ac:dyDescent="0.2">
      <c r="A8" s="343"/>
      <c r="B8" s="343"/>
      <c r="C8" s="343"/>
      <c r="D8" s="13"/>
      <c r="E8" s="13"/>
      <c r="F8" s="13"/>
      <c r="G8" s="13"/>
      <c r="H8" s="12"/>
      <c r="I8" s="12"/>
      <c r="J8" s="12"/>
      <c r="K8" s="12"/>
      <c r="L8" s="12"/>
      <c r="M8" s="12"/>
      <c r="N8" s="12"/>
      <c r="O8" s="12"/>
      <c r="P8" s="12"/>
      <c r="Q8" s="12"/>
      <c r="R8" s="12"/>
      <c r="S8" s="12"/>
      <c r="T8" s="12"/>
      <c r="U8" s="12"/>
    </row>
    <row r="9" spans="1:29" s="11" customFormat="1" ht="18.75" x14ac:dyDescent="0.2">
      <c r="A9" s="344" t="str">
        <f>'1. паспорт местоположение'!A9:C9</f>
        <v>Акционерное общество "Россети Янтарь"</v>
      </c>
      <c r="B9" s="344"/>
      <c r="C9" s="344"/>
      <c r="D9" s="7"/>
      <c r="E9" s="7"/>
      <c r="F9" s="7"/>
      <c r="G9" s="7"/>
      <c r="H9" s="12"/>
      <c r="I9" s="12"/>
      <c r="J9" s="12"/>
      <c r="K9" s="12"/>
      <c r="L9" s="12"/>
      <c r="M9" s="12"/>
      <c r="N9" s="12"/>
      <c r="O9" s="12"/>
      <c r="P9" s="12"/>
      <c r="Q9" s="12"/>
      <c r="R9" s="12"/>
      <c r="S9" s="12"/>
      <c r="T9" s="12"/>
      <c r="U9" s="12"/>
    </row>
    <row r="10" spans="1:29" s="11" customFormat="1" ht="18.75" x14ac:dyDescent="0.2">
      <c r="A10" s="348" t="s">
        <v>6</v>
      </c>
      <c r="B10" s="348"/>
      <c r="C10" s="348"/>
      <c r="D10" s="5"/>
      <c r="E10" s="5"/>
      <c r="F10" s="5"/>
      <c r="G10" s="5"/>
      <c r="H10" s="12"/>
      <c r="I10" s="12"/>
      <c r="J10" s="12"/>
      <c r="K10" s="12"/>
      <c r="L10" s="12"/>
      <c r="M10" s="12"/>
      <c r="N10" s="12"/>
      <c r="O10" s="12"/>
      <c r="P10" s="12"/>
      <c r="Q10" s="12"/>
      <c r="R10" s="12"/>
      <c r="S10" s="12"/>
      <c r="T10" s="12"/>
      <c r="U10" s="12"/>
    </row>
    <row r="11" spans="1:29" s="11" customFormat="1" ht="18.75" x14ac:dyDescent="0.2">
      <c r="A11" s="343"/>
      <c r="B11" s="343"/>
      <c r="C11" s="343"/>
      <c r="D11" s="13"/>
      <c r="E11" s="13"/>
      <c r="F11" s="13"/>
      <c r="G11" s="13"/>
      <c r="H11" s="12"/>
      <c r="I11" s="12"/>
      <c r="J11" s="12"/>
      <c r="K11" s="12"/>
      <c r="L11" s="12"/>
      <c r="M11" s="12"/>
      <c r="N11" s="12"/>
      <c r="O11" s="12"/>
      <c r="P11" s="12"/>
      <c r="Q11" s="12"/>
      <c r="R11" s="12"/>
      <c r="S11" s="12"/>
      <c r="T11" s="12"/>
      <c r="U11" s="12"/>
    </row>
    <row r="12" spans="1:29" s="11" customFormat="1" ht="18.75" x14ac:dyDescent="0.2">
      <c r="A12" s="344" t="str">
        <f>'1. паспорт местоположение'!A12:C12</f>
        <v>L_99-комп-23</v>
      </c>
      <c r="B12" s="344"/>
      <c r="C12" s="344"/>
      <c r="D12" s="7"/>
      <c r="E12" s="7"/>
      <c r="F12" s="7"/>
      <c r="G12" s="7"/>
      <c r="H12" s="12"/>
      <c r="I12" s="12"/>
      <c r="J12" s="12"/>
      <c r="K12" s="12"/>
      <c r="L12" s="12"/>
      <c r="M12" s="12"/>
      <c r="N12" s="12"/>
      <c r="O12" s="12"/>
      <c r="P12" s="12"/>
      <c r="Q12" s="12"/>
      <c r="R12" s="12"/>
      <c r="S12" s="12"/>
      <c r="T12" s="12"/>
      <c r="U12" s="12"/>
    </row>
    <row r="13" spans="1:29" s="11" customFormat="1" ht="18.75" x14ac:dyDescent="0.2">
      <c r="A13" s="348" t="s">
        <v>5</v>
      </c>
      <c r="B13" s="348"/>
      <c r="C13" s="34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49"/>
      <c r="B14" s="349"/>
      <c r="C14" s="349"/>
      <c r="D14" s="9"/>
      <c r="E14" s="9"/>
      <c r="F14" s="9"/>
      <c r="G14" s="9"/>
      <c r="H14" s="9"/>
      <c r="I14" s="9"/>
      <c r="J14" s="9"/>
      <c r="K14" s="9"/>
      <c r="L14" s="9"/>
      <c r="M14" s="9"/>
      <c r="N14" s="9"/>
      <c r="O14" s="9"/>
      <c r="P14" s="9"/>
      <c r="Q14" s="9"/>
      <c r="R14" s="9"/>
      <c r="S14" s="9"/>
      <c r="T14" s="9"/>
      <c r="U14" s="9"/>
    </row>
    <row r="15" spans="1:29" s="3" customFormat="1" ht="78.75" customHeight="1" x14ac:dyDescent="0.2">
      <c r="A15" s="350" t="str">
        <f>'1. паспорт местоположение'!A15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B15" s="350"/>
      <c r="C15" s="350"/>
      <c r="D15" s="7"/>
      <c r="E15" s="7"/>
      <c r="F15" s="7"/>
      <c r="G15" s="7"/>
      <c r="H15" s="7"/>
      <c r="I15" s="7"/>
      <c r="J15" s="7"/>
      <c r="K15" s="7"/>
      <c r="L15" s="7"/>
      <c r="M15" s="7"/>
      <c r="N15" s="7"/>
      <c r="O15" s="7"/>
      <c r="P15" s="7"/>
      <c r="Q15" s="7"/>
      <c r="R15" s="7"/>
      <c r="S15" s="7"/>
      <c r="T15" s="7"/>
      <c r="U15" s="7"/>
    </row>
    <row r="16" spans="1:29" s="3" customFormat="1" ht="15" customHeight="1" x14ac:dyDescent="0.2">
      <c r="A16" s="348" t="s">
        <v>4</v>
      </c>
      <c r="B16" s="348"/>
      <c r="C16" s="348"/>
      <c r="D16" s="5"/>
      <c r="E16" s="5"/>
      <c r="F16" s="5"/>
      <c r="G16" s="5"/>
      <c r="H16" s="5"/>
      <c r="I16" s="5"/>
      <c r="J16" s="5"/>
      <c r="K16" s="5"/>
      <c r="L16" s="5"/>
      <c r="M16" s="5"/>
      <c r="N16" s="5"/>
      <c r="O16" s="5"/>
      <c r="P16" s="5"/>
      <c r="Q16" s="5"/>
      <c r="R16" s="5"/>
      <c r="S16" s="5"/>
      <c r="T16" s="5"/>
      <c r="U16" s="5"/>
    </row>
    <row r="17" spans="1:21" s="3" customFormat="1" ht="15" customHeight="1" x14ac:dyDescent="0.2">
      <c r="A17" s="351"/>
      <c r="B17" s="351"/>
      <c r="C17" s="351"/>
      <c r="D17" s="4"/>
      <c r="E17" s="4"/>
      <c r="F17" s="4"/>
      <c r="G17" s="4"/>
      <c r="H17" s="4"/>
      <c r="I17" s="4"/>
      <c r="J17" s="4"/>
      <c r="K17" s="4"/>
      <c r="L17" s="4"/>
      <c r="M17" s="4"/>
      <c r="N17" s="4"/>
      <c r="O17" s="4"/>
      <c r="P17" s="4"/>
      <c r="Q17" s="4"/>
      <c r="R17" s="4"/>
    </row>
    <row r="18" spans="1:21" s="3" customFormat="1" ht="27.75" customHeight="1" x14ac:dyDescent="0.2">
      <c r="A18" s="352" t="s">
        <v>482</v>
      </c>
      <c r="B18" s="352"/>
      <c r="C18" s="35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495</v>
      </c>
      <c r="C22" s="323" t="s">
        <v>529</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24" t="s">
        <v>563</v>
      </c>
      <c r="D23" s="26"/>
      <c r="E23" s="26"/>
      <c r="F23" s="26"/>
      <c r="G23" s="26"/>
      <c r="H23" s="26"/>
      <c r="I23" s="26"/>
      <c r="J23" s="26"/>
      <c r="K23" s="26"/>
      <c r="L23" s="26"/>
      <c r="M23" s="26"/>
      <c r="N23" s="26"/>
      <c r="O23" s="26"/>
      <c r="P23" s="26"/>
      <c r="Q23" s="26"/>
      <c r="R23" s="26"/>
      <c r="S23" s="26"/>
      <c r="T23" s="26"/>
      <c r="U23" s="26"/>
    </row>
    <row r="24" spans="1:21" ht="96.75" customHeight="1" x14ac:dyDescent="0.25">
      <c r="A24" s="258" t="s">
        <v>60</v>
      </c>
      <c r="B24" s="279" t="s">
        <v>515</v>
      </c>
      <c r="C24" s="325" t="s">
        <v>567</v>
      </c>
      <c r="D24" s="26"/>
      <c r="E24" s="238"/>
      <c r="F24" s="26"/>
      <c r="G24" s="26"/>
      <c r="H24" s="26"/>
      <c r="I24" s="26"/>
      <c r="J24" s="26"/>
      <c r="K24" s="26"/>
      <c r="L24" s="26"/>
      <c r="M24" s="26"/>
      <c r="N24" s="26"/>
      <c r="O24" s="26"/>
      <c r="P24" s="26"/>
      <c r="Q24" s="26"/>
      <c r="R24" s="26"/>
      <c r="S24" s="26"/>
      <c r="T24" s="26"/>
      <c r="U24" s="26"/>
    </row>
    <row r="25" spans="1:21" ht="113.25" customHeight="1" x14ac:dyDescent="0.25">
      <c r="A25" s="27" t="s">
        <v>59</v>
      </c>
      <c r="B25" s="29" t="s">
        <v>516</v>
      </c>
      <c r="C25" s="326" t="s">
        <v>568</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324" t="s">
        <v>549</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496</v>
      </c>
      <c r="C27" s="324" t="s">
        <v>564</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27">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27">
        <v>2023</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324" t="s">
        <v>555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35" t="str">
        <f>'1. паспорт местоположение'!A5:C5</f>
        <v>Год раскрытия информации: 2023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row>
    <row r="6" spans="1:28" ht="18.75" x14ac:dyDescent="0.25">
      <c r="A6" s="343" t="s">
        <v>7</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143"/>
      <c r="AB6" s="143"/>
    </row>
    <row r="7" spans="1:28" ht="18.75" x14ac:dyDescent="0.25">
      <c r="A7" s="343"/>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143"/>
      <c r="AB7" s="143"/>
    </row>
    <row r="8" spans="1:28" x14ac:dyDescent="0.25">
      <c r="A8" s="344" t="str">
        <f>'1. паспорт местоположение'!A9</f>
        <v>Акционерное общество "Россети Янтарь"</v>
      </c>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144"/>
      <c r="AB8" s="144"/>
    </row>
    <row r="9" spans="1:28" ht="15.75" x14ac:dyDescent="0.25">
      <c r="A9" s="348" t="s">
        <v>6</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145"/>
      <c r="AB9" s="145"/>
    </row>
    <row r="10" spans="1:28" ht="18.75" x14ac:dyDescent="0.25">
      <c r="A10" s="343"/>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143"/>
      <c r="AB10" s="143"/>
    </row>
    <row r="11" spans="1:28" x14ac:dyDescent="0.25">
      <c r="A11" s="344" t="str">
        <f>'1. паспорт местоположение'!A12:C12</f>
        <v>L_99-комп-23</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144"/>
      <c r="AB11" s="144"/>
    </row>
    <row r="12" spans="1:28" ht="15.75" x14ac:dyDescent="0.25">
      <c r="A12" s="348" t="s">
        <v>5</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145"/>
      <c r="AB12" s="145"/>
    </row>
    <row r="13" spans="1:28" ht="18.75" x14ac:dyDescent="0.25">
      <c r="A13" s="349"/>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10"/>
      <c r="AB13" s="10"/>
    </row>
    <row r="14" spans="1:28" ht="57" customHeight="1" x14ac:dyDescent="0.25">
      <c r="A14" s="350" t="str">
        <f>'1. паспорт местоположение'!A15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144"/>
      <c r="AB14" s="144"/>
    </row>
    <row r="15" spans="1:28" ht="15.75" x14ac:dyDescent="0.25">
      <c r="A15" s="348" t="s">
        <v>4</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145"/>
      <c r="AB15" s="145"/>
    </row>
    <row r="16" spans="1:28"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154"/>
      <c r="AB16" s="154"/>
    </row>
    <row r="17" spans="1:28" x14ac:dyDescent="0.25">
      <c r="A17" s="383"/>
      <c r="B17" s="383"/>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154"/>
      <c r="AB17" s="154"/>
    </row>
    <row r="18" spans="1:28" x14ac:dyDescent="0.25">
      <c r="A18" s="383"/>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154"/>
      <c r="AB18" s="154"/>
    </row>
    <row r="19" spans="1:28" x14ac:dyDescent="0.25">
      <c r="A19" s="383"/>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154"/>
      <c r="AB19" s="154"/>
    </row>
    <row r="20" spans="1:28" x14ac:dyDescent="0.25">
      <c r="A20" s="377"/>
      <c r="B20" s="377"/>
      <c r="C20" s="377"/>
      <c r="D20" s="377"/>
      <c r="E20" s="377"/>
      <c r="F20" s="377"/>
      <c r="G20" s="377"/>
      <c r="H20" s="377"/>
      <c r="I20" s="377"/>
      <c r="J20" s="377"/>
      <c r="K20" s="377"/>
      <c r="L20" s="377"/>
      <c r="M20" s="377"/>
      <c r="N20" s="377"/>
      <c r="O20" s="377"/>
      <c r="P20" s="377"/>
      <c r="Q20" s="377"/>
      <c r="R20" s="377"/>
      <c r="S20" s="377"/>
      <c r="T20" s="377"/>
      <c r="U20" s="377"/>
      <c r="V20" s="377"/>
      <c r="W20" s="377"/>
      <c r="X20" s="377"/>
      <c r="Y20" s="377"/>
      <c r="Z20" s="377"/>
      <c r="AA20" s="155"/>
      <c r="AB20" s="155"/>
    </row>
    <row r="21" spans="1:28" x14ac:dyDescent="0.25">
      <c r="A21" s="377"/>
      <c r="B21" s="377"/>
      <c r="C21" s="377"/>
      <c r="D21" s="377"/>
      <c r="E21" s="377"/>
      <c r="F21" s="377"/>
      <c r="G21" s="377"/>
      <c r="H21" s="377"/>
      <c r="I21" s="377"/>
      <c r="J21" s="377"/>
      <c r="K21" s="377"/>
      <c r="L21" s="377"/>
      <c r="M21" s="377"/>
      <c r="N21" s="377"/>
      <c r="O21" s="377"/>
      <c r="P21" s="377"/>
      <c r="Q21" s="377"/>
      <c r="R21" s="377"/>
      <c r="S21" s="377"/>
      <c r="T21" s="377"/>
      <c r="U21" s="377"/>
      <c r="V21" s="377"/>
      <c r="W21" s="377"/>
      <c r="X21" s="377"/>
      <c r="Y21" s="377"/>
      <c r="Z21" s="377"/>
      <c r="AA21" s="155"/>
      <c r="AB21" s="155"/>
    </row>
    <row r="22" spans="1:28" x14ac:dyDescent="0.25">
      <c r="A22" s="378" t="s">
        <v>514</v>
      </c>
      <c r="B22" s="378"/>
      <c r="C22" s="378"/>
      <c r="D22" s="378"/>
      <c r="E22" s="378"/>
      <c r="F22" s="378"/>
      <c r="G22" s="378"/>
      <c r="H22" s="378"/>
      <c r="I22" s="378"/>
      <c r="J22" s="378"/>
      <c r="K22" s="378"/>
      <c r="L22" s="378"/>
      <c r="M22" s="378"/>
      <c r="N22" s="378"/>
      <c r="O22" s="378"/>
      <c r="P22" s="378"/>
      <c r="Q22" s="378"/>
      <c r="R22" s="378"/>
      <c r="S22" s="378"/>
      <c r="T22" s="378"/>
      <c r="U22" s="378"/>
      <c r="V22" s="378"/>
      <c r="W22" s="378"/>
      <c r="X22" s="378"/>
      <c r="Y22" s="378"/>
      <c r="Z22" s="378"/>
      <c r="AA22" s="156"/>
      <c r="AB22" s="156"/>
    </row>
    <row r="23" spans="1:28" ht="32.25" customHeight="1" x14ac:dyDescent="0.25">
      <c r="A23" s="380" t="s">
        <v>368</v>
      </c>
      <c r="B23" s="381"/>
      <c r="C23" s="381"/>
      <c r="D23" s="381"/>
      <c r="E23" s="381"/>
      <c r="F23" s="381"/>
      <c r="G23" s="381"/>
      <c r="H23" s="381"/>
      <c r="I23" s="381"/>
      <c r="J23" s="381"/>
      <c r="K23" s="381"/>
      <c r="L23" s="382"/>
      <c r="M23" s="379" t="s">
        <v>369</v>
      </c>
      <c r="N23" s="379"/>
      <c r="O23" s="379"/>
      <c r="P23" s="379"/>
      <c r="Q23" s="379"/>
      <c r="R23" s="379"/>
      <c r="S23" s="379"/>
      <c r="T23" s="379"/>
      <c r="U23" s="379"/>
      <c r="V23" s="379"/>
      <c r="W23" s="379"/>
      <c r="X23" s="379"/>
      <c r="Y23" s="379"/>
      <c r="Z23" s="379"/>
    </row>
    <row r="24" spans="1:28" ht="151.5" customHeight="1" x14ac:dyDescent="0.25">
      <c r="A24" s="93" t="s">
        <v>227</v>
      </c>
      <c r="B24" s="94" t="s">
        <v>256</v>
      </c>
      <c r="C24" s="93" t="s">
        <v>362</v>
      </c>
      <c r="D24" s="93" t="s">
        <v>228</v>
      </c>
      <c r="E24" s="93" t="s">
        <v>363</v>
      </c>
      <c r="F24" s="93" t="s">
        <v>365</v>
      </c>
      <c r="G24" s="93" t="s">
        <v>364</v>
      </c>
      <c r="H24" s="93" t="s">
        <v>229</v>
      </c>
      <c r="I24" s="93" t="s">
        <v>366</v>
      </c>
      <c r="J24" s="93" t="s">
        <v>261</v>
      </c>
      <c r="K24" s="94" t="s">
        <v>255</v>
      </c>
      <c r="L24" s="94" t="s">
        <v>230</v>
      </c>
      <c r="M24" s="95" t="s">
        <v>275</v>
      </c>
      <c r="N24" s="94" t="s">
        <v>525</v>
      </c>
      <c r="O24" s="93" t="s">
        <v>272</v>
      </c>
      <c r="P24" s="93" t="s">
        <v>273</v>
      </c>
      <c r="Q24" s="93" t="s">
        <v>271</v>
      </c>
      <c r="R24" s="93" t="s">
        <v>229</v>
      </c>
      <c r="S24" s="93" t="s">
        <v>270</v>
      </c>
      <c r="T24" s="93" t="s">
        <v>269</v>
      </c>
      <c r="U24" s="93" t="s">
        <v>361</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7">
        <v>11</v>
      </c>
      <c r="L25" s="94">
        <v>12</v>
      </c>
      <c r="M25" s="157">
        <v>13</v>
      </c>
      <c r="N25" s="94">
        <v>14</v>
      </c>
      <c r="O25" s="157">
        <v>15</v>
      </c>
      <c r="P25" s="94">
        <v>16</v>
      </c>
      <c r="Q25" s="157">
        <v>17</v>
      </c>
      <c r="R25" s="94">
        <v>18</v>
      </c>
      <c r="S25" s="157">
        <v>19</v>
      </c>
      <c r="T25" s="94">
        <v>20</v>
      </c>
      <c r="U25" s="157">
        <v>21</v>
      </c>
      <c r="V25" s="94">
        <v>22</v>
      </c>
      <c r="W25" s="157">
        <v>23</v>
      </c>
      <c r="X25" s="94">
        <v>24</v>
      </c>
      <c r="Y25" s="157">
        <v>25</v>
      </c>
      <c r="Z25" s="94">
        <v>26</v>
      </c>
    </row>
    <row r="26" spans="1:28" ht="45.75" customHeight="1" x14ac:dyDescent="0.25">
      <c r="A26" s="86" t="s">
        <v>346</v>
      </c>
      <c r="B26" s="92"/>
      <c r="C26" s="88" t="s">
        <v>348</v>
      </c>
      <c r="D26" s="88" t="s">
        <v>349</v>
      </c>
      <c r="E26" s="88" t="s">
        <v>350</v>
      </c>
      <c r="F26" s="88" t="s">
        <v>266</v>
      </c>
      <c r="G26" s="88" t="s">
        <v>351</v>
      </c>
      <c r="H26" s="88" t="s">
        <v>229</v>
      </c>
      <c r="I26" s="88" t="s">
        <v>352</v>
      </c>
      <c r="J26" s="88" t="s">
        <v>353</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347</v>
      </c>
      <c r="B32" s="92"/>
      <c r="C32" s="88" t="s">
        <v>354</v>
      </c>
      <c r="D32" s="88" t="s">
        <v>355</v>
      </c>
      <c r="E32" s="88" t="s">
        <v>356</v>
      </c>
      <c r="F32" s="88" t="s">
        <v>357</v>
      </c>
      <c r="G32" s="88" t="s">
        <v>358</v>
      </c>
      <c r="H32" s="88" t="s">
        <v>229</v>
      </c>
      <c r="I32" s="88" t="s">
        <v>359</v>
      </c>
      <c r="J32" s="88" t="s">
        <v>360</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335" t="str">
        <f>'1. паспорт местоположение'!A5:C5</f>
        <v>Год раскрытия информации: 2023 год</v>
      </c>
      <c r="B5" s="335"/>
      <c r="C5" s="335"/>
      <c r="D5" s="335"/>
      <c r="E5" s="335"/>
      <c r="F5" s="335"/>
      <c r="G5" s="335"/>
      <c r="H5" s="335"/>
      <c r="I5" s="335"/>
      <c r="J5" s="335"/>
      <c r="K5" s="335"/>
      <c r="L5" s="335"/>
      <c r="M5" s="335"/>
      <c r="N5" s="153"/>
      <c r="O5" s="153"/>
      <c r="P5" s="153"/>
      <c r="Q5" s="153"/>
      <c r="R5" s="153"/>
      <c r="S5" s="153"/>
      <c r="T5" s="153"/>
      <c r="U5" s="153"/>
      <c r="V5" s="153"/>
      <c r="W5" s="153"/>
      <c r="X5" s="153"/>
      <c r="Y5" s="153"/>
      <c r="Z5" s="153"/>
    </row>
    <row r="6" spans="1:26" s="11" customFormat="1" ht="15.75" x14ac:dyDescent="0.2">
      <c r="A6" s="16"/>
      <c r="B6" s="16"/>
    </row>
    <row r="7" spans="1:26" s="11" customFormat="1" ht="18.75" x14ac:dyDescent="0.2">
      <c r="A7" s="343" t="s">
        <v>7</v>
      </c>
      <c r="B7" s="343"/>
      <c r="C7" s="343"/>
      <c r="D7" s="343"/>
      <c r="E7" s="343"/>
      <c r="F7" s="343"/>
      <c r="G7" s="343"/>
      <c r="H7" s="343"/>
      <c r="I7" s="343"/>
      <c r="J7" s="343"/>
      <c r="K7" s="343"/>
      <c r="L7" s="343"/>
      <c r="M7" s="343"/>
      <c r="N7" s="143"/>
      <c r="O7" s="143"/>
      <c r="P7" s="143"/>
      <c r="Q7" s="143"/>
      <c r="R7" s="143"/>
      <c r="S7" s="143"/>
      <c r="T7" s="143"/>
      <c r="U7" s="143"/>
      <c r="V7" s="143"/>
      <c r="W7" s="143"/>
      <c r="X7" s="143"/>
    </row>
    <row r="8" spans="1:26" s="11" customFormat="1" ht="18.75" x14ac:dyDescent="0.2">
      <c r="A8" s="343"/>
      <c r="B8" s="343"/>
      <c r="C8" s="343"/>
      <c r="D8" s="343"/>
      <c r="E8" s="343"/>
      <c r="F8" s="343"/>
      <c r="G8" s="343"/>
      <c r="H8" s="343"/>
      <c r="I8" s="343"/>
      <c r="J8" s="343"/>
      <c r="K8" s="343"/>
      <c r="L8" s="343"/>
      <c r="M8" s="343"/>
      <c r="N8" s="143"/>
      <c r="O8" s="143"/>
      <c r="P8" s="143"/>
      <c r="Q8" s="143"/>
      <c r="R8" s="143"/>
      <c r="S8" s="143"/>
      <c r="T8" s="143"/>
      <c r="U8" s="143"/>
      <c r="V8" s="143"/>
      <c r="W8" s="143"/>
      <c r="X8" s="143"/>
    </row>
    <row r="9" spans="1:26" s="11" customFormat="1" ht="18.75" x14ac:dyDescent="0.2">
      <c r="A9" s="344" t="str">
        <f>'1. паспорт местоположение'!A9:C9</f>
        <v>Акционерное общество "Россети Янтарь"</v>
      </c>
      <c r="B9" s="344"/>
      <c r="C9" s="344"/>
      <c r="D9" s="344"/>
      <c r="E9" s="344"/>
      <c r="F9" s="344"/>
      <c r="G9" s="344"/>
      <c r="H9" s="344"/>
      <c r="I9" s="344"/>
      <c r="J9" s="344"/>
      <c r="K9" s="344"/>
      <c r="L9" s="344"/>
      <c r="M9" s="344"/>
      <c r="N9" s="143"/>
      <c r="O9" s="143"/>
      <c r="P9" s="143"/>
      <c r="Q9" s="143"/>
      <c r="R9" s="143"/>
      <c r="S9" s="143"/>
      <c r="T9" s="143"/>
      <c r="U9" s="143"/>
      <c r="V9" s="143"/>
      <c r="W9" s="143"/>
      <c r="X9" s="143"/>
    </row>
    <row r="10" spans="1:26" s="11" customFormat="1" ht="18.75" x14ac:dyDescent="0.2">
      <c r="A10" s="348" t="s">
        <v>6</v>
      </c>
      <c r="B10" s="348"/>
      <c r="C10" s="348"/>
      <c r="D10" s="348"/>
      <c r="E10" s="348"/>
      <c r="F10" s="348"/>
      <c r="G10" s="348"/>
      <c r="H10" s="348"/>
      <c r="I10" s="348"/>
      <c r="J10" s="348"/>
      <c r="K10" s="348"/>
      <c r="L10" s="348"/>
      <c r="M10" s="348"/>
      <c r="N10" s="143"/>
      <c r="O10" s="143"/>
      <c r="P10" s="143"/>
      <c r="Q10" s="143"/>
      <c r="R10" s="143"/>
      <c r="S10" s="143"/>
      <c r="T10" s="143"/>
      <c r="U10" s="143"/>
      <c r="V10" s="143"/>
      <c r="W10" s="143"/>
      <c r="X10" s="143"/>
    </row>
    <row r="11" spans="1:26" s="11" customFormat="1" ht="18.75" x14ac:dyDescent="0.2">
      <c r="A11" s="343"/>
      <c r="B11" s="343"/>
      <c r="C11" s="343"/>
      <c r="D11" s="343"/>
      <c r="E11" s="343"/>
      <c r="F11" s="343"/>
      <c r="G11" s="343"/>
      <c r="H11" s="343"/>
      <c r="I11" s="343"/>
      <c r="J11" s="343"/>
      <c r="K11" s="343"/>
      <c r="L11" s="343"/>
      <c r="M11" s="343"/>
      <c r="N11" s="143"/>
      <c r="O11" s="143"/>
      <c r="P11" s="143"/>
      <c r="Q11" s="143"/>
      <c r="R11" s="143"/>
      <c r="S11" s="143"/>
      <c r="T11" s="143"/>
      <c r="U11" s="143"/>
      <c r="V11" s="143"/>
      <c r="W11" s="143"/>
      <c r="X11" s="143"/>
    </row>
    <row r="12" spans="1:26" s="11" customFormat="1" ht="18.75" x14ac:dyDescent="0.2">
      <c r="A12" s="344" t="str">
        <f>'1. паспорт местоположение'!A12:C12</f>
        <v>L_99-комп-23</v>
      </c>
      <c r="B12" s="344"/>
      <c r="C12" s="344"/>
      <c r="D12" s="344"/>
      <c r="E12" s="344"/>
      <c r="F12" s="344"/>
      <c r="G12" s="344"/>
      <c r="H12" s="344"/>
      <c r="I12" s="344"/>
      <c r="J12" s="344"/>
      <c r="K12" s="344"/>
      <c r="L12" s="344"/>
      <c r="M12" s="344"/>
      <c r="N12" s="143"/>
      <c r="O12" s="143"/>
      <c r="P12" s="143"/>
      <c r="Q12" s="143"/>
      <c r="R12" s="143"/>
      <c r="S12" s="143"/>
      <c r="T12" s="143"/>
      <c r="U12" s="143"/>
      <c r="V12" s="143"/>
      <c r="W12" s="143"/>
      <c r="X12" s="143"/>
    </row>
    <row r="13" spans="1:26" s="11" customFormat="1" ht="18.75" x14ac:dyDescent="0.2">
      <c r="A13" s="348" t="s">
        <v>5</v>
      </c>
      <c r="B13" s="348"/>
      <c r="C13" s="348"/>
      <c r="D13" s="348"/>
      <c r="E13" s="348"/>
      <c r="F13" s="348"/>
      <c r="G13" s="348"/>
      <c r="H13" s="348"/>
      <c r="I13" s="348"/>
      <c r="J13" s="348"/>
      <c r="K13" s="348"/>
      <c r="L13" s="348"/>
      <c r="M13" s="348"/>
      <c r="N13" s="143"/>
      <c r="O13" s="143"/>
      <c r="P13" s="143"/>
      <c r="Q13" s="143"/>
      <c r="R13" s="143"/>
      <c r="S13" s="143"/>
      <c r="T13" s="143"/>
      <c r="U13" s="143"/>
      <c r="V13" s="143"/>
      <c r="W13" s="143"/>
      <c r="X13" s="143"/>
    </row>
    <row r="14" spans="1:26" s="8" customFormat="1" ht="15.75" customHeight="1" x14ac:dyDescent="0.2">
      <c r="A14" s="349"/>
      <c r="B14" s="349"/>
      <c r="C14" s="349"/>
      <c r="D14" s="349"/>
      <c r="E14" s="349"/>
      <c r="F14" s="349"/>
      <c r="G14" s="349"/>
      <c r="H14" s="349"/>
      <c r="I14" s="349"/>
      <c r="J14" s="349"/>
      <c r="K14" s="349"/>
      <c r="L14" s="349"/>
      <c r="M14" s="349"/>
      <c r="N14" s="281"/>
      <c r="O14" s="281"/>
      <c r="P14" s="281"/>
      <c r="Q14" s="281"/>
      <c r="R14" s="281"/>
      <c r="S14" s="281"/>
      <c r="T14" s="281"/>
      <c r="U14" s="281"/>
      <c r="V14" s="281"/>
      <c r="W14" s="281"/>
      <c r="X14" s="281"/>
    </row>
    <row r="15" spans="1:26" s="3" customFormat="1" ht="54.75" customHeight="1" x14ac:dyDescent="0.2">
      <c r="A15" s="389" t="str">
        <f>'1. паспорт местоположение'!A15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B15" s="389"/>
      <c r="C15" s="389"/>
      <c r="D15" s="389"/>
      <c r="E15" s="389"/>
      <c r="F15" s="389"/>
      <c r="G15" s="389"/>
      <c r="H15" s="389"/>
      <c r="I15" s="389"/>
      <c r="J15" s="389"/>
      <c r="K15" s="389"/>
      <c r="L15" s="389"/>
      <c r="M15" s="389"/>
      <c r="N15" s="158"/>
      <c r="O15" s="158"/>
      <c r="P15" s="158"/>
      <c r="Q15" s="158"/>
      <c r="R15" s="158"/>
      <c r="S15" s="158"/>
      <c r="T15" s="158"/>
      <c r="U15" s="158"/>
      <c r="V15" s="158"/>
      <c r="W15" s="158"/>
      <c r="X15" s="158"/>
    </row>
    <row r="16" spans="1:26" s="3" customFormat="1" ht="15" customHeight="1" x14ac:dyDescent="0.2">
      <c r="A16" s="348" t="s">
        <v>4</v>
      </c>
      <c r="B16" s="348"/>
      <c r="C16" s="348"/>
      <c r="D16" s="348"/>
      <c r="E16" s="348"/>
      <c r="F16" s="348"/>
      <c r="G16" s="348"/>
      <c r="H16" s="348"/>
      <c r="I16" s="348"/>
      <c r="J16" s="348"/>
      <c r="K16" s="348"/>
      <c r="L16" s="348"/>
      <c r="M16" s="348"/>
      <c r="N16" s="145"/>
      <c r="O16" s="145"/>
      <c r="P16" s="145"/>
      <c r="Q16" s="145"/>
      <c r="R16" s="145"/>
      <c r="S16" s="145"/>
      <c r="T16" s="145"/>
      <c r="U16" s="145"/>
      <c r="V16" s="145"/>
      <c r="W16" s="145"/>
      <c r="X16" s="145"/>
    </row>
    <row r="17" spans="1:24" s="3" customFormat="1" ht="15" customHeight="1" x14ac:dyDescent="0.2">
      <c r="A17" s="351"/>
      <c r="B17" s="351"/>
      <c r="C17" s="351"/>
      <c r="D17" s="351"/>
      <c r="E17" s="351"/>
      <c r="F17" s="351"/>
      <c r="G17" s="351"/>
      <c r="H17" s="351"/>
      <c r="I17" s="351"/>
      <c r="J17" s="351"/>
      <c r="K17" s="351"/>
      <c r="L17" s="351"/>
      <c r="M17" s="351"/>
      <c r="N17" s="282"/>
      <c r="O17" s="282"/>
      <c r="P17" s="282"/>
      <c r="Q17" s="282"/>
      <c r="R17" s="282"/>
      <c r="S17" s="282"/>
      <c r="T17" s="282"/>
      <c r="U17" s="282"/>
    </row>
    <row r="18" spans="1:24" s="3" customFormat="1" ht="91.5" customHeight="1" x14ac:dyDescent="0.2">
      <c r="A18" s="384" t="s">
        <v>491</v>
      </c>
      <c r="B18" s="384"/>
      <c r="C18" s="384"/>
      <c r="D18" s="384"/>
      <c r="E18" s="384"/>
      <c r="F18" s="384"/>
      <c r="G18" s="384"/>
      <c r="H18" s="384"/>
      <c r="I18" s="384"/>
      <c r="J18" s="384"/>
      <c r="K18" s="384"/>
      <c r="L18" s="384"/>
      <c r="M18" s="384"/>
      <c r="N18" s="6"/>
      <c r="O18" s="6"/>
      <c r="P18" s="6"/>
      <c r="Q18" s="6"/>
      <c r="R18" s="6"/>
      <c r="S18" s="6"/>
      <c r="T18" s="6"/>
      <c r="U18" s="6"/>
      <c r="V18" s="6"/>
      <c r="W18" s="6"/>
      <c r="X18" s="6"/>
    </row>
    <row r="19" spans="1:24" s="3" customFormat="1" ht="78" customHeight="1" x14ac:dyDescent="0.2">
      <c r="A19" s="385" t="s">
        <v>3</v>
      </c>
      <c r="B19" s="385" t="s">
        <v>82</v>
      </c>
      <c r="C19" s="385" t="s">
        <v>81</v>
      </c>
      <c r="D19" s="385" t="s">
        <v>73</v>
      </c>
      <c r="E19" s="386" t="s">
        <v>80</v>
      </c>
      <c r="F19" s="387"/>
      <c r="G19" s="387"/>
      <c r="H19" s="387"/>
      <c r="I19" s="388"/>
      <c r="J19" s="385" t="s">
        <v>79</v>
      </c>
      <c r="K19" s="385"/>
      <c r="L19" s="385"/>
      <c r="M19" s="385"/>
      <c r="N19" s="282"/>
      <c r="O19" s="282"/>
      <c r="P19" s="282"/>
      <c r="Q19" s="282"/>
      <c r="R19" s="282"/>
      <c r="S19" s="282"/>
      <c r="T19" s="282"/>
      <c r="U19" s="282"/>
    </row>
    <row r="20" spans="1:24" s="3" customFormat="1" ht="51" customHeight="1" x14ac:dyDescent="0.2">
      <c r="A20" s="385"/>
      <c r="B20" s="385"/>
      <c r="C20" s="385"/>
      <c r="D20" s="385"/>
      <c r="E20" s="290" t="s">
        <v>78</v>
      </c>
      <c r="F20" s="290" t="s">
        <v>77</v>
      </c>
      <c r="G20" s="290" t="s">
        <v>76</v>
      </c>
      <c r="H20" s="290" t="s">
        <v>75</v>
      </c>
      <c r="I20" s="290" t="s">
        <v>74</v>
      </c>
      <c r="J20" s="290">
        <v>2020</v>
      </c>
      <c r="K20" s="290">
        <v>2021</v>
      </c>
      <c r="L20" s="290">
        <v>2022</v>
      </c>
      <c r="M20" s="290">
        <v>2023</v>
      </c>
      <c r="N20" s="31"/>
      <c r="O20" s="31"/>
      <c r="P20" s="31"/>
      <c r="Q20" s="31"/>
      <c r="R20" s="31"/>
      <c r="S20" s="31"/>
      <c r="T20" s="31"/>
      <c r="U20" s="31"/>
      <c r="V20" s="30"/>
      <c r="W20" s="30"/>
      <c r="X20" s="30"/>
    </row>
    <row r="21" spans="1:24" s="3" customFormat="1" ht="16.5" customHeight="1" x14ac:dyDescent="0.2">
      <c r="A21" s="291">
        <v>1</v>
      </c>
      <c r="B21" s="292">
        <v>2</v>
      </c>
      <c r="C21" s="291">
        <v>3</v>
      </c>
      <c r="D21" s="292">
        <v>4</v>
      </c>
      <c r="E21" s="291">
        <v>5</v>
      </c>
      <c r="F21" s="292">
        <v>6</v>
      </c>
      <c r="G21" s="291">
        <v>7</v>
      </c>
      <c r="H21" s="292">
        <v>8</v>
      </c>
      <c r="I21" s="291">
        <v>9</v>
      </c>
      <c r="J21" s="292">
        <v>10</v>
      </c>
      <c r="K21" s="291">
        <v>11</v>
      </c>
      <c r="L21" s="292">
        <v>12</v>
      </c>
      <c r="M21" s="291">
        <v>13</v>
      </c>
      <c r="N21" s="31"/>
      <c r="O21" s="31"/>
      <c r="P21" s="31"/>
      <c r="Q21" s="31"/>
      <c r="R21" s="31"/>
      <c r="S21" s="31"/>
      <c r="T21" s="31"/>
      <c r="U21" s="31"/>
      <c r="V21" s="30"/>
      <c r="W21" s="30"/>
      <c r="X21" s="30"/>
    </row>
    <row r="22" spans="1:24" s="3" customFormat="1" ht="33" customHeight="1" x14ac:dyDescent="0.2">
      <c r="A22" s="293" t="s">
        <v>62</v>
      </c>
      <c r="B22" s="294" t="s">
        <v>575</v>
      </c>
      <c r="C22" s="295">
        <v>0</v>
      </c>
      <c r="D22" s="295">
        <v>0</v>
      </c>
      <c r="E22" s="295">
        <v>0</v>
      </c>
      <c r="F22" s="295">
        <v>0</v>
      </c>
      <c r="G22" s="295">
        <v>0</v>
      </c>
      <c r="H22" s="295">
        <v>0</v>
      </c>
      <c r="I22" s="295">
        <v>0</v>
      </c>
      <c r="J22" s="289">
        <v>0</v>
      </c>
      <c r="K22" s="289">
        <v>0</v>
      </c>
      <c r="L22" s="296">
        <v>0</v>
      </c>
      <c r="M22" s="296">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74"/>
  <sheetViews>
    <sheetView zoomScale="80" zoomScaleNormal="80" workbookViewId="0">
      <selection activeCell="C25" sqref="C25"/>
    </sheetView>
  </sheetViews>
  <sheetFormatPr defaultColWidth="9.140625" defaultRowHeight="15.75" x14ac:dyDescent="0.2"/>
  <cols>
    <col min="1" max="1" width="61.7109375" style="164" customWidth="1"/>
    <col min="2" max="2" width="18.5703125" style="159" customWidth="1"/>
    <col min="3" max="13" width="16.85546875" style="159" customWidth="1"/>
    <col min="14" max="19" width="16.85546875" style="160" customWidth="1"/>
    <col min="20" max="224" width="9.140625" style="160"/>
    <col min="225" max="225" width="61.7109375" style="160" customWidth="1"/>
    <col min="226" max="226" width="18.5703125" style="160" customWidth="1"/>
    <col min="227" max="266" width="16.85546875" style="160" customWidth="1"/>
    <col min="267" max="268" width="18.5703125" style="160" customWidth="1"/>
    <col min="269" max="269" width="21.7109375" style="160" customWidth="1"/>
    <col min="270" max="480" width="9.140625" style="160"/>
    <col min="481" max="481" width="61.7109375" style="160" customWidth="1"/>
    <col min="482" max="482" width="18.5703125" style="160" customWidth="1"/>
    <col min="483" max="522" width="16.85546875" style="160" customWidth="1"/>
    <col min="523" max="524" width="18.5703125" style="160" customWidth="1"/>
    <col min="525" max="525" width="21.7109375" style="160" customWidth="1"/>
    <col min="526" max="736" width="9.140625" style="160"/>
    <col min="737" max="737" width="61.7109375" style="160" customWidth="1"/>
    <col min="738" max="738" width="18.5703125" style="160" customWidth="1"/>
    <col min="739" max="778" width="16.85546875" style="160" customWidth="1"/>
    <col min="779" max="780" width="18.5703125" style="160" customWidth="1"/>
    <col min="781" max="781" width="21.7109375" style="160" customWidth="1"/>
    <col min="782" max="992" width="9.140625" style="160"/>
    <col min="993" max="993" width="61.7109375" style="160" customWidth="1"/>
    <col min="994" max="994" width="18.5703125" style="160" customWidth="1"/>
    <col min="995" max="1034" width="16.85546875" style="160" customWidth="1"/>
    <col min="1035" max="1036" width="18.5703125" style="160" customWidth="1"/>
    <col min="1037" max="1037" width="21.7109375" style="160" customWidth="1"/>
    <col min="1038" max="1248" width="9.140625" style="160"/>
    <col min="1249" max="1249" width="61.7109375" style="160" customWidth="1"/>
    <col min="1250" max="1250" width="18.5703125" style="160" customWidth="1"/>
    <col min="1251" max="1290" width="16.85546875" style="160" customWidth="1"/>
    <col min="1291" max="1292" width="18.5703125" style="160" customWidth="1"/>
    <col min="1293" max="1293" width="21.7109375" style="160" customWidth="1"/>
    <col min="1294" max="1504" width="9.140625" style="160"/>
    <col min="1505" max="1505" width="61.7109375" style="160" customWidth="1"/>
    <col min="1506" max="1506" width="18.5703125" style="160" customWidth="1"/>
    <col min="1507" max="1546" width="16.85546875" style="160" customWidth="1"/>
    <col min="1547" max="1548" width="18.5703125" style="160" customWidth="1"/>
    <col min="1549" max="1549" width="21.7109375" style="160" customWidth="1"/>
    <col min="1550" max="1760" width="9.140625" style="160"/>
    <col min="1761" max="1761" width="61.7109375" style="160" customWidth="1"/>
    <col min="1762" max="1762" width="18.5703125" style="160" customWidth="1"/>
    <col min="1763" max="1802" width="16.85546875" style="160" customWidth="1"/>
    <col min="1803" max="1804" width="18.5703125" style="160" customWidth="1"/>
    <col min="1805" max="1805" width="21.7109375" style="160" customWidth="1"/>
    <col min="1806" max="2016" width="9.140625" style="160"/>
    <col min="2017" max="2017" width="61.7109375" style="160" customWidth="1"/>
    <col min="2018" max="2018" width="18.5703125" style="160" customWidth="1"/>
    <col min="2019" max="2058" width="16.85546875" style="160" customWidth="1"/>
    <col min="2059" max="2060" width="18.5703125" style="160" customWidth="1"/>
    <col min="2061" max="2061" width="21.7109375" style="160" customWidth="1"/>
    <col min="2062" max="2272" width="9.140625" style="160"/>
    <col min="2273" max="2273" width="61.7109375" style="160" customWidth="1"/>
    <col min="2274" max="2274" width="18.5703125" style="160" customWidth="1"/>
    <col min="2275" max="2314" width="16.85546875" style="160" customWidth="1"/>
    <col min="2315" max="2316" width="18.5703125" style="160" customWidth="1"/>
    <col min="2317" max="2317" width="21.7109375" style="160" customWidth="1"/>
    <col min="2318" max="2528" width="9.140625" style="160"/>
    <col min="2529" max="2529" width="61.7109375" style="160" customWidth="1"/>
    <col min="2530" max="2530" width="18.5703125" style="160" customWidth="1"/>
    <col min="2531" max="2570" width="16.85546875" style="160" customWidth="1"/>
    <col min="2571" max="2572" width="18.5703125" style="160" customWidth="1"/>
    <col min="2573" max="2573" width="21.7109375" style="160" customWidth="1"/>
    <col min="2574" max="2784" width="9.140625" style="160"/>
    <col min="2785" max="2785" width="61.7109375" style="160" customWidth="1"/>
    <col min="2786" max="2786" width="18.5703125" style="160" customWidth="1"/>
    <col min="2787" max="2826" width="16.85546875" style="160" customWidth="1"/>
    <col min="2827" max="2828" width="18.5703125" style="160" customWidth="1"/>
    <col min="2829" max="2829" width="21.7109375" style="160" customWidth="1"/>
    <col min="2830" max="3040" width="9.140625" style="160"/>
    <col min="3041" max="3041" width="61.7109375" style="160" customWidth="1"/>
    <col min="3042" max="3042" width="18.5703125" style="160" customWidth="1"/>
    <col min="3043" max="3082" width="16.85546875" style="160" customWidth="1"/>
    <col min="3083" max="3084" width="18.5703125" style="160" customWidth="1"/>
    <col min="3085" max="3085" width="21.7109375" style="160" customWidth="1"/>
    <col min="3086" max="3296" width="9.140625" style="160"/>
    <col min="3297" max="3297" width="61.7109375" style="160" customWidth="1"/>
    <col min="3298" max="3298" width="18.5703125" style="160" customWidth="1"/>
    <col min="3299" max="3338" width="16.85546875" style="160" customWidth="1"/>
    <col min="3339" max="3340" width="18.5703125" style="160" customWidth="1"/>
    <col min="3341" max="3341" width="21.7109375" style="160" customWidth="1"/>
    <col min="3342" max="3552" width="9.140625" style="160"/>
    <col min="3553" max="3553" width="61.7109375" style="160" customWidth="1"/>
    <col min="3554" max="3554" width="18.5703125" style="160" customWidth="1"/>
    <col min="3555" max="3594" width="16.85546875" style="160" customWidth="1"/>
    <col min="3595" max="3596" width="18.5703125" style="160" customWidth="1"/>
    <col min="3597" max="3597" width="21.7109375" style="160" customWidth="1"/>
    <col min="3598" max="3808" width="9.140625" style="160"/>
    <col min="3809" max="3809" width="61.7109375" style="160" customWidth="1"/>
    <col min="3810" max="3810" width="18.5703125" style="160" customWidth="1"/>
    <col min="3811" max="3850" width="16.85546875" style="160" customWidth="1"/>
    <col min="3851" max="3852" width="18.5703125" style="160" customWidth="1"/>
    <col min="3853" max="3853" width="21.7109375" style="160" customWidth="1"/>
    <col min="3854" max="4064" width="9.140625" style="160"/>
    <col min="4065" max="4065" width="61.7109375" style="160" customWidth="1"/>
    <col min="4066" max="4066" width="18.5703125" style="160" customWidth="1"/>
    <col min="4067" max="4106" width="16.85546875" style="160" customWidth="1"/>
    <col min="4107" max="4108" width="18.5703125" style="160" customWidth="1"/>
    <col min="4109" max="4109" width="21.7109375" style="160" customWidth="1"/>
    <col min="4110" max="4320" width="9.140625" style="160"/>
    <col min="4321" max="4321" width="61.7109375" style="160" customWidth="1"/>
    <col min="4322" max="4322" width="18.5703125" style="160" customWidth="1"/>
    <col min="4323" max="4362" width="16.85546875" style="160" customWidth="1"/>
    <col min="4363" max="4364" width="18.5703125" style="160" customWidth="1"/>
    <col min="4365" max="4365" width="21.7109375" style="160" customWidth="1"/>
    <col min="4366" max="4576" width="9.140625" style="160"/>
    <col min="4577" max="4577" width="61.7109375" style="160" customWidth="1"/>
    <col min="4578" max="4578" width="18.5703125" style="160" customWidth="1"/>
    <col min="4579" max="4618" width="16.85546875" style="160" customWidth="1"/>
    <col min="4619" max="4620" width="18.5703125" style="160" customWidth="1"/>
    <col min="4621" max="4621" width="21.7109375" style="160" customWidth="1"/>
    <col min="4622" max="4832" width="9.140625" style="160"/>
    <col min="4833" max="4833" width="61.7109375" style="160" customWidth="1"/>
    <col min="4834" max="4834" width="18.5703125" style="160" customWidth="1"/>
    <col min="4835" max="4874" width="16.85546875" style="160" customWidth="1"/>
    <col min="4875" max="4876" width="18.5703125" style="160" customWidth="1"/>
    <col min="4877" max="4877" width="21.7109375" style="160" customWidth="1"/>
    <col min="4878" max="5088" width="9.140625" style="160"/>
    <col min="5089" max="5089" width="61.7109375" style="160" customWidth="1"/>
    <col min="5090" max="5090" width="18.5703125" style="160" customWidth="1"/>
    <col min="5091" max="5130" width="16.85546875" style="160" customWidth="1"/>
    <col min="5131" max="5132" width="18.5703125" style="160" customWidth="1"/>
    <col min="5133" max="5133" width="21.7109375" style="160" customWidth="1"/>
    <col min="5134" max="5344" width="9.140625" style="160"/>
    <col min="5345" max="5345" width="61.7109375" style="160" customWidth="1"/>
    <col min="5346" max="5346" width="18.5703125" style="160" customWidth="1"/>
    <col min="5347" max="5386" width="16.85546875" style="160" customWidth="1"/>
    <col min="5387" max="5388" width="18.5703125" style="160" customWidth="1"/>
    <col min="5389" max="5389" width="21.7109375" style="160" customWidth="1"/>
    <col min="5390" max="5600" width="9.140625" style="160"/>
    <col min="5601" max="5601" width="61.7109375" style="160" customWidth="1"/>
    <col min="5602" max="5602" width="18.5703125" style="160" customWidth="1"/>
    <col min="5603" max="5642" width="16.85546875" style="160" customWidth="1"/>
    <col min="5643" max="5644" width="18.5703125" style="160" customWidth="1"/>
    <col min="5645" max="5645" width="21.7109375" style="160" customWidth="1"/>
    <col min="5646" max="5856" width="9.140625" style="160"/>
    <col min="5857" max="5857" width="61.7109375" style="160" customWidth="1"/>
    <col min="5858" max="5858" width="18.5703125" style="160" customWidth="1"/>
    <col min="5859" max="5898" width="16.85546875" style="160" customWidth="1"/>
    <col min="5899" max="5900" width="18.5703125" style="160" customWidth="1"/>
    <col min="5901" max="5901" width="21.7109375" style="160" customWidth="1"/>
    <col min="5902" max="6112" width="9.140625" style="160"/>
    <col min="6113" max="6113" width="61.7109375" style="160" customWidth="1"/>
    <col min="6114" max="6114" width="18.5703125" style="160" customWidth="1"/>
    <col min="6115" max="6154" width="16.85546875" style="160" customWidth="1"/>
    <col min="6155" max="6156" width="18.5703125" style="160" customWidth="1"/>
    <col min="6157" max="6157" width="21.7109375" style="160" customWidth="1"/>
    <col min="6158" max="6368" width="9.140625" style="160"/>
    <col min="6369" max="6369" width="61.7109375" style="160" customWidth="1"/>
    <col min="6370" max="6370" width="18.5703125" style="160" customWidth="1"/>
    <col min="6371" max="6410" width="16.85546875" style="160" customWidth="1"/>
    <col min="6411" max="6412" width="18.5703125" style="160" customWidth="1"/>
    <col min="6413" max="6413" width="21.7109375" style="160" customWidth="1"/>
    <col min="6414" max="6624" width="9.140625" style="160"/>
    <col min="6625" max="6625" width="61.7109375" style="160" customWidth="1"/>
    <col min="6626" max="6626" width="18.5703125" style="160" customWidth="1"/>
    <col min="6627" max="6666" width="16.85546875" style="160" customWidth="1"/>
    <col min="6667" max="6668" width="18.5703125" style="160" customWidth="1"/>
    <col min="6669" max="6669" width="21.7109375" style="160" customWidth="1"/>
    <col min="6670" max="6880" width="9.140625" style="160"/>
    <col min="6881" max="6881" width="61.7109375" style="160" customWidth="1"/>
    <col min="6882" max="6882" width="18.5703125" style="160" customWidth="1"/>
    <col min="6883" max="6922" width="16.85546875" style="160" customWidth="1"/>
    <col min="6923" max="6924" width="18.5703125" style="160" customWidth="1"/>
    <col min="6925" max="6925" width="21.7109375" style="160" customWidth="1"/>
    <col min="6926" max="7136" width="9.140625" style="160"/>
    <col min="7137" max="7137" width="61.7109375" style="160" customWidth="1"/>
    <col min="7138" max="7138" width="18.5703125" style="160" customWidth="1"/>
    <col min="7139" max="7178" width="16.85546875" style="160" customWidth="1"/>
    <col min="7179" max="7180" width="18.5703125" style="160" customWidth="1"/>
    <col min="7181" max="7181" width="21.7109375" style="160" customWidth="1"/>
    <col min="7182" max="7392" width="9.140625" style="160"/>
    <col min="7393" max="7393" width="61.7109375" style="160" customWidth="1"/>
    <col min="7394" max="7394" width="18.5703125" style="160" customWidth="1"/>
    <col min="7395" max="7434" width="16.85546875" style="160" customWidth="1"/>
    <col min="7435" max="7436" width="18.5703125" style="160" customWidth="1"/>
    <col min="7437" max="7437" width="21.7109375" style="160" customWidth="1"/>
    <col min="7438" max="7648" width="9.140625" style="160"/>
    <col min="7649" max="7649" width="61.7109375" style="160" customWidth="1"/>
    <col min="7650" max="7650" width="18.5703125" style="160" customWidth="1"/>
    <col min="7651" max="7690" width="16.85546875" style="160" customWidth="1"/>
    <col min="7691" max="7692" width="18.5703125" style="160" customWidth="1"/>
    <col min="7693" max="7693" width="21.7109375" style="160" customWidth="1"/>
    <col min="7694" max="7904" width="9.140625" style="160"/>
    <col min="7905" max="7905" width="61.7109375" style="160" customWidth="1"/>
    <col min="7906" max="7906" width="18.5703125" style="160" customWidth="1"/>
    <col min="7907" max="7946" width="16.85546875" style="160" customWidth="1"/>
    <col min="7947" max="7948" width="18.5703125" style="160" customWidth="1"/>
    <col min="7949" max="7949" width="21.7109375" style="160" customWidth="1"/>
    <col min="7950" max="8160" width="9.140625" style="160"/>
    <col min="8161" max="8161" width="61.7109375" style="160" customWidth="1"/>
    <col min="8162" max="8162" width="18.5703125" style="160" customWidth="1"/>
    <col min="8163" max="8202" width="16.85546875" style="160" customWidth="1"/>
    <col min="8203" max="8204" width="18.5703125" style="160" customWidth="1"/>
    <col min="8205" max="8205" width="21.7109375" style="160" customWidth="1"/>
    <col min="8206" max="8416" width="9.140625" style="160"/>
    <col min="8417" max="8417" width="61.7109375" style="160" customWidth="1"/>
    <col min="8418" max="8418" width="18.5703125" style="160" customWidth="1"/>
    <col min="8419" max="8458" width="16.85546875" style="160" customWidth="1"/>
    <col min="8459" max="8460" width="18.5703125" style="160" customWidth="1"/>
    <col min="8461" max="8461" width="21.7109375" style="160" customWidth="1"/>
    <col min="8462" max="8672" width="9.140625" style="160"/>
    <col min="8673" max="8673" width="61.7109375" style="160" customWidth="1"/>
    <col min="8674" max="8674" width="18.5703125" style="160" customWidth="1"/>
    <col min="8675" max="8714" width="16.85546875" style="160" customWidth="1"/>
    <col min="8715" max="8716" width="18.5703125" style="160" customWidth="1"/>
    <col min="8717" max="8717" width="21.7109375" style="160" customWidth="1"/>
    <col min="8718" max="8928" width="9.140625" style="160"/>
    <col min="8929" max="8929" width="61.7109375" style="160" customWidth="1"/>
    <col min="8930" max="8930" width="18.5703125" style="160" customWidth="1"/>
    <col min="8931" max="8970" width="16.85546875" style="160" customWidth="1"/>
    <col min="8971" max="8972" width="18.5703125" style="160" customWidth="1"/>
    <col min="8973" max="8973" width="21.7109375" style="160" customWidth="1"/>
    <col min="8974" max="9184" width="9.140625" style="160"/>
    <col min="9185" max="9185" width="61.7109375" style="160" customWidth="1"/>
    <col min="9186" max="9186" width="18.5703125" style="160" customWidth="1"/>
    <col min="9187" max="9226" width="16.85546875" style="160" customWidth="1"/>
    <col min="9227" max="9228" width="18.5703125" style="160" customWidth="1"/>
    <col min="9229" max="9229" width="21.7109375" style="160" customWidth="1"/>
    <col min="9230" max="9440" width="9.140625" style="160"/>
    <col min="9441" max="9441" width="61.7109375" style="160" customWidth="1"/>
    <col min="9442" max="9442" width="18.5703125" style="160" customWidth="1"/>
    <col min="9443" max="9482" width="16.85546875" style="160" customWidth="1"/>
    <col min="9483" max="9484" width="18.5703125" style="160" customWidth="1"/>
    <col min="9485" max="9485" width="21.7109375" style="160" customWidth="1"/>
    <col min="9486" max="9696" width="9.140625" style="160"/>
    <col min="9697" max="9697" width="61.7109375" style="160" customWidth="1"/>
    <col min="9698" max="9698" width="18.5703125" style="160" customWidth="1"/>
    <col min="9699" max="9738" width="16.85546875" style="160" customWidth="1"/>
    <col min="9739" max="9740" width="18.5703125" style="160" customWidth="1"/>
    <col min="9741" max="9741" width="21.7109375" style="160" customWidth="1"/>
    <col min="9742" max="9952" width="9.140625" style="160"/>
    <col min="9953" max="9953" width="61.7109375" style="160" customWidth="1"/>
    <col min="9954" max="9954" width="18.5703125" style="160" customWidth="1"/>
    <col min="9955" max="9994" width="16.85546875" style="160" customWidth="1"/>
    <col min="9995" max="9996" width="18.5703125" style="160" customWidth="1"/>
    <col min="9997" max="9997" width="21.7109375" style="160" customWidth="1"/>
    <col min="9998" max="10208" width="9.140625" style="160"/>
    <col min="10209" max="10209" width="61.7109375" style="160" customWidth="1"/>
    <col min="10210" max="10210" width="18.5703125" style="160" customWidth="1"/>
    <col min="10211" max="10250" width="16.85546875" style="160" customWidth="1"/>
    <col min="10251" max="10252" width="18.5703125" style="160" customWidth="1"/>
    <col min="10253" max="10253" width="21.7109375" style="160" customWidth="1"/>
    <col min="10254" max="10464" width="9.140625" style="160"/>
    <col min="10465" max="10465" width="61.7109375" style="160" customWidth="1"/>
    <col min="10466" max="10466" width="18.5703125" style="160" customWidth="1"/>
    <col min="10467" max="10506" width="16.85546875" style="160" customWidth="1"/>
    <col min="10507" max="10508" width="18.5703125" style="160" customWidth="1"/>
    <col min="10509" max="10509" width="21.7109375" style="160" customWidth="1"/>
    <col min="10510" max="10720" width="9.140625" style="160"/>
    <col min="10721" max="10721" width="61.7109375" style="160" customWidth="1"/>
    <col min="10722" max="10722" width="18.5703125" style="160" customWidth="1"/>
    <col min="10723" max="10762" width="16.85546875" style="160" customWidth="1"/>
    <col min="10763" max="10764" width="18.5703125" style="160" customWidth="1"/>
    <col min="10765" max="10765" width="21.7109375" style="160" customWidth="1"/>
    <col min="10766" max="10976" width="9.140625" style="160"/>
    <col min="10977" max="10977" width="61.7109375" style="160" customWidth="1"/>
    <col min="10978" max="10978" width="18.5703125" style="160" customWidth="1"/>
    <col min="10979" max="11018" width="16.85546875" style="160" customWidth="1"/>
    <col min="11019" max="11020" width="18.5703125" style="160" customWidth="1"/>
    <col min="11021" max="11021" width="21.7109375" style="160" customWidth="1"/>
    <col min="11022" max="11232" width="9.140625" style="160"/>
    <col min="11233" max="11233" width="61.7109375" style="160" customWidth="1"/>
    <col min="11234" max="11234" width="18.5703125" style="160" customWidth="1"/>
    <col min="11235" max="11274" width="16.85546875" style="160" customWidth="1"/>
    <col min="11275" max="11276" width="18.5703125" style="160" customWidth="1"/>
    <col min="11277" max="11277" width="21.7109375" style="160" customWidth="1"/>
    <col min="11278" max="11488" width="9.140625" style="160"/>
    <col min="11489" max="11489" width="61.7109375" style="160" customWidth="1"/>
    <col min="11490" max="11490" width="18.5703125" style="160" customWidth="1"/>
    <col min="11491" max="11530" width="16.85546875" style="160" customWidth="1"/>
    <col min="11531" max="11532" width="18.5703125" style="160" customWidth="1"/>
    <col min="11533" max="11533" width="21.7109375" style="160" customWidth="1"/>
    <col min="11534" max="11744" width="9.140625" style="160"/>
    <col min="11745" max="11745" width="61.7109375" style="160" customWidth="1"/>
    <col min="11746" max="11746" width="18.5703125" style="160" customWidth="1"/>
    <col min="11747" max="11786" width="16.85546875" style="160" customWidth="1"/>
    <col min="11787" max="11788" width="18.5703125" style="160" customWidth="1"/>
    <col min="11789" max="11789" width="21.7109375" style="160" customWidth="1"/>
    <col min="11790" max="12000" width="9.140625" style="160"/>
    <col min="12001" max="12001" width="61.7109375" style="160" customWidth="1"/>
    <col min="12002" max="12002" width="18.5703125" style="160" customWidth="1"/>
    <col min="12003" max="12042" width="16.85546875" style="160" customWidth="1"/>
    <col min="12043" max="12044" width="18.5703125" style="160" customWidth="1"/>
    <col min="12045" max="12045" width="21.7109375" style="160" customWidth="1"/>
    <col min="12046" max="12256" width="9.140625" style="160"/>
    <col min="12257" max="12257" width="61.7109375" style="160" customWidth="1"/>
    <col min="12258" max="12258" width="18.5703125" style="160" customWidth="1"/>
    <col min="12259" max="12298" width="16.85546875" style="160" customWidth="1"/>
    <col min="12299" max="12300" width="18.5703125" style="160" customWidth="1"/>
    <col min="12301" max="12301" width="21.7109375" style="160" customWidth="1"/>
    <col min="12302" max="12512" width="9.140625" style="160"/>
    <col min="12513" max="12513" width="61.7109375" style="160" customWidth="1"/>
    <col min="12514" max="12514" width="18.5703125" style="160" customWidth="1"/>
    <col min="12515" max="12554" width="16.85546875" style="160" customWidth="1"/>
    <col min="12555" max="12556" width="18.5703125" style="160" customWidth="1"/>
    <col min="12557" max="12557" width="21.7109375" style="160" customWidth="1"/>
    <col min="12558" max="12768" width="9.140625" style="160"/>
    <col min="12769" max="12769" width="61.7109375" style="160" customWidth="1"/>
    <col min="12770" max="12770" width="18.5703125" style="160" customWidth="1"/>
    <col min="12771" max="12810" width="16.85546875" style="160" customWidth="1"/>
    <col min="12811" max="12812" width="18.5703125" style="160" customWidth="1"/>
    <col min="12813" max="12813" width="21.7109375" style="160" customWidth="1"/>
    <col min="12814" max="13024" width="9.140625" style="160"/>
    <col min="13025" max="13025" width="61.7109375" style="160" customWidth="1"/>
    <col min="13026" max="13026" width="18.5703125" style="160" customWidth="1"/>
    <col min="13027" max="13066" width="16.85546875" style="160" customWidth="1"/>
    <col min="13067" max="13068" width="18.5703125" style="160" customWidth="1"/>
    <col min="13069" max="13069" width="21.7109375" style="160" customWidth="1"/>
    <col min="13070" max="13280" width="9.140625" style="160"/>
    <col min="13281" max="13281" width="61.7109375" style="160" customWidth="1"/>
    <col min="13282" max="13282" width="18.5703125" style="160" customWidth="1"/>
    <col min="13283" max="13322" width="16.85546875" style="160" customWidth="1"/>
    <col min="13323" max="13324" width="18.5703125" style="160" customWidth="1"/>
    <col min="13325" max="13325" width="21.7109375" style="160" customWidth="1"/>
    <col min="13326" max="13536" width="9.140625" style="160"/>
    <col min="13537" max="13537" width="61.7109375" style="160" customWidth="1"/>
    <col min="13538" max="13538" width="18.5703125" style="160" customWidth="1"/>
    <col min="13539" max="13578" width="16.85546875" style="160" customWidth="1"/>
    <col min="13579" max="13580" width="18.5703125" style="160" customWidth="1"/>
    <col min="13581" max="13581" width="21.7109375" style="160" customWidth="1"/>
    <col min="13582" max="13792" width="9.140625" style="160"/>
    <col min="13793" max="13793" width="61.7109375" style="160" customWidth="1"/>
    <col min="13794" max="13794" width="18.5703125" style="160" customWidth="1"/>
    <col min="13795" max="13834" width="16.85546875" style="160" customWidth="1"/>
    <col min="13835" max="13836" width="18.5703125" style="160" customWidth="1"/>
    <col min="13837" max="13837" width="21.7109375" style="160" customWidth="1"/>
    <col min="13838" max="14048" width="9.140625" style="160"/>
    <col min="14049" max="14049" width="61.7109375" style="160" customWidth="1"/>
    <col min="14050" max="14050" width="18.5703125" style="160" customWidth="1"/>
    <col min="14051" max="14090" width="16.85546875" style="160" customWidth="1"/>
    <col min="14091" max="14092" width="18.5703125" style="160" customWidth="1"/>
    <col min="14093" max="14093" width="21.7109375" style="160" customWidth="1"/>
    <col min="14094" max="14304" width="9.140625" style="160"/>
    <col min="14305" max="14305" width="61.7109375" style="160" customWidth="1"/>
    <col min="14306" max="14306" width="18.5703125" style="160" customWidth="1"/>
    <col min="14307" max="14346" width="16.85546875" style="160" customWidth="1"/>
    <col min="14347" max="14348" width="18.5703125" style="160" customWidth="1"/>
    <col min="14349" max="14349" width="21.7109375" style="160" customWidth="1"/>
    <col min="14350" max="14560" width="9.140625" style="160"/>
    <col min="14561" max="14561" width="61.7109375" style="160" customWidth="1"/>
    <col min="14562" max="14562" width="18.5703125" style="160" customWidth="1"/>
    <col min="14563" max="14602" width="16.85546875" style="160" customWidth="1"/>
    <col min="14603" max="14604" width="18.5703125" style="160" customWidth="1"/>
    <col min="14605" max="14605" width="21.7109375" style="160" customWidth="1"/>
    <col min="14606" max="14816" width="9.140625" style="160"/>
    <col min="14817" max="14817" width="61.7109375" style="160" customWidth="1"/>
    <col min="14818" max="14818" width="18.5703125" style="160" customWidth="1"/>
    <col min="14819" max="14858" width="16.85546875" style="160" customWidth="1"/>
    <col min="14859" max="14860" width="18.5703125" style="160" customWidth="1"/>
    <col min="14861" max="14861" width="21.7109375" style="160" customWidth="1"/>
    <col min="14862" max="15072" width="9.140625" style="160"/>
    <col min="15073" max="15073" width="61.7109375" style="160" customWidth="1"/>
    <col min="15074" max="15074" width="18.5703125" style="160" customWidth="1"/>
    <col min="15075" max="15114" width="16.85546875" style="160" customWidth="1"/>
    <col min="15115" max="15116" width="18.5703125" style="160" customWidth="1"/>
    <col min="15117" max="15117" width="21.7109375" style="160" customWidth="1"/>
    <col min="15118" max="15328" width="9.140625" style="160"/>
    <col min="15329" max="15329" width="61.7109375" style="160" customWidth="1"/>
    <col min="15330" max="15330" width="18.5703125" style="160" customWidth="1"/>
    <col min="15331" max="15370" width="16.85546875" style="160" customWidth="1"/>
    <col min="15371" max="15372" width="18.5703125" style="160" customWidth="1"/>
    <col min="15373" max="15373" width="21.7109375" style="160" customWidth="1"/>
    <col min="15374" max="15584" width="9.140625" style="160"/>
    <col min="15585" max="15585" width="61.7109375" style="160" customWidth="1"/>
    <col min="15586" max="15586" width="18.5703125" style="160" customWidth="1"/>
    <col min="15587" max="15626" width="16.85546875" style="160" customWidth="1"/>
    <col min="15627" max="15628" width="18.5703125" style="160" customWidth="1"/>
    <col min="15629" max="15629" width="21.7109375" style="160" customWidth="1"/>
    <col min="15630" max="15840" width="9.140625" style="160"/>
    <col min="15841" max="15841" width="61.7109375" style="160" customWidth="1"/>
    <col min="15842" max="15842" width="18.5703125" style="160" customWidth="1"/>
    <col min="15843" max="15882" width="16.85546875" style="160" customWidth="1"/>
    <col min="15883" max="15884" width="18.5703125" style="160" customWidth="1"/>
    <col min="15885" max="15885" width="21.7109375" style="160" customWidth="1"/>
    <col min="15886" max="16096" width="9.140625" style="160"/>
    <col min="16097" max="16097" width="61.7109375" style="160" customWidth="1"/>
    <col min="16098" max="16098" width="18.5703125" style="160" customWidth="1"/>
    <col min="16099" max="16138" width="16.85546875" style="160" customWidth="1"/>
    <col min="16139" max="16140" width="18.5703125" style="160" customWidth="1"/>
    <col min="16141" max="16141" width="21.7109375" style="160" customWidth="1"/>
    <col min="16142" max="16384" width="9.140625" style="160"/>
  </cols>
  <sheetData>
    <row r="1" spans="1:13" ht="18.75" x14ac:dyDescent="0.2">
      <c r="A1" s="17"/>
      <c r="B1" s="11"/>
      <c r="C1" s="11"/>
      <c r="D1" s="11"/>
      <c r="G1" s="11"/>
      <c r="H1" s="38" t="s">
        <v>66</v>
      </c>
      <c r="I1" s="15"/>
      <c r="J1" s="15"/>
      <c r="K1" s="38"/>
      <c r="L1" s="11"/>
      <c r="M1" s="11"/>
    </row>
    <row r="2" spans="1:13" ht="18.75" x14ac:dyDescent="0.3">
      <c r="A2" s="17"/>
      <c r="B2" s="11"/>
      <c r="C2" s="11"/>
      <c r="D2" s="11"/>
      <c r="E2" s="160"/>
      <c r="F2" s="160"/>
      <c r="G2" s="11"/>
      <c r="H2" s="14" t="s">
        <v>8</v>
      </c>
      <c r="I2" s="15"/>
      <c r="J2" s="15"/>
      <c r="K2" s="14"/>
      <c r="L2" s="11"/>
      <c r="M2" s="11"/>
    </row>
    <row r="3" spans="1:13" ht="18.75" x14ac:dyDescent="0.3">
      <c r="A3" s="16"/>
      <c r="B3" s="11"/>
      <c r="C3" s="11"/>
      <c r="D3" s="11"/>
      <c r="E3" s="160"/>
      <c r="F3" s="160"/>
      <c r="G3" s="11"/>
      <c r="H3" s="14" t="s">
        <v>343</v>
      </c>
      <c r="I3" s="15"/>
      <c r="J3" s="15"/>
      <c r="K3" s="14"/>
      <c r="L3" s="11"/>
      <c r="M3" s="11"/>
    </row>
    <row r="4" spans="1:13" ht="18.75" x14ac:dyDescent="0.3">
      <c r="A4" s="16"/>
      <c r="B4" s="11"/>
      <c r="C4" s="11"/>
      <c r="D4" s="11"/>
      <c r="E4" s="11"/>
      <c r="F4" s="11"/>
      <c r="G4" s="11"/>
      <c r="H4" s="11"/>
      <c r="I4" s="15"/>
      <c r="J4" s="15"/>
      <c r="K4" s="14"/>
      <c r="L4" s="11"/>
      <c r="M4" s="11"/>
    </row>
    <row r="5" spans="1:13" x14ac:dyDescent="0.2">
      <c r="A5" s="401" t="str">
        <f>'1. паспорт местоположение'!A5:C5</f>
        <v>Год раскрытия информации: 2023 год</v>
      </c>
      <c r="B5" s="401"/>
      <c r="C5" s="401"/>
      <c r="D5" s="401"/>
      <c r="E5" s="401"/>
      <c r="F5" s="401"/>
      <c r="G5" s="401"/>
      <c r="H5" s="401"/>
      <c r="I5" s="162"/>
      <c r="J5" s="162"/>
      <c r="K5" s="162"/>
      <c r="L5" s="162"/>
      <c r="M5" s="162"/>
    </row>
    <row r="6" spans="1:13" ht="18.75" x14ac:dyDescent="0.3">
      <c r="A6" s="16"/>
      <c r="B6" s="11"/>
      <c r="C6" s="11"/>
      <c r="D6" s="11"/>
      <c r="E6" s="11"/>
      <c r="F6" s="11"/>
      <c r="G6" s="11"/>
      <c r="H6" s="11"/>
      <c r="I6" s="15"/>
      <c r="J6" s="15"/>
      <c r="K6" s="14"/>
      <c r="L6" s="11"/>
      <c r="M6" s="11"/>
    </row>
    <row r="7" spans="1:13" ht="18.75" x14ac:dyDescent="0.2">
      <c r="A7" s="343" t="s">
        <v>7</v>
      </c>
      <c r="B7" s="343"/>
      <c r="C7" s="343"/>
      <c r="D7" s="343"/>
      <c r="E7" s="343"/>
      <c r="F7" s="343"/>
      <c r="G7" s="343"/>
      <c r="H7" s="343"/>
      <c r="I7" s="143"/>
      <c r="J7" s="143"/>
      <c r="K7" s="143"/>
      <c r="L7" s="143"/>
      <c r="M7" s="143"/>
    </row>
    <row r="8" spans="1:13" ht="18.75" x14ac:dyDescent="0.2">
      <c r="A8" s="280"/>
      <c r="B8" s="280"/>
      <c r="C8" s="280"/>
      <c r="D8" s="280"/>
      <c r="E8" s="280"/>
      <c r="F8" s="280"/>
      <c r="G8" s="280"/>
      <c r="H8" s="280"/>
      <c r="I8" s="280"/>
      <c r="J8" s="280"/>
      <c r="K8" s="280"/>
      <c r="L8" s="143"/>
      <c r="M8" s="143"/>
    </row>
    <row r="9" spans="1:13" ht="18.75" x14ac:dyDescent="0.2">
      <c r="A9" s="368" t="str">
        <f>'1. паспорт местоположение'!A9:C9</f>
        <v>Акционерное общество "Россети Янтарь"</v>
      </c>
      <c r="B9" s="368"/>
      <c r="C9" s="368"/>
      <c r="D9" s="368"/>
      <c r="E9" s="368"/>
      <c r="F9" s="368"/>
      <c r="G9" s="368"/>
      <c r="H9" s="368"/>
      <c r="I9" s="158"/>
      <c r="J9" s="158"/>
      <c r="K9" s="158"/>
      <c r="L9" s="158"/>
      <c r="M9" s="158"/>
    </row>
    <row r="10" spans="1:13" x14ac:dyDescent="0.2">
      <c r="A10" s="348" t="s">
        <v>6</v>
      </c>
      <c r="B10" s="348"/>
      <c r="C10" s="348"/>
      <c r="D10" s="348"/>
      <c r="E10" s="348"/>
      <c r="F10" s="348"/>
      <c r="G10" s="348"/>
      <c r="H10" s="348"/>
      <c r="I10" s="145"/>
      <c r="J10" s="145"/>
      <c r="K10" s="145"/>
      <c r="L10" s="145"/>
      <c r="M10" s="145"/>
    </row>
    <row r="11" spans="1:13" ht="18.75" x14ac:dyDescent="0.2">
      <c r="A11" s="280"/>
      <c r="B11" s="280"/>
      <c r="C11" s="280"/>
      <c r="D11" s="280"/>
      <c r="E11" s="280"/>
      <c r="F11" s="280"/>
      <c r="G11" s="280"/>
      <c r="H11" s="280"/>
      <c r="I11" s="280"/>
      <c r="J11" s="280"/>
      <c r="K11" s="280"/>
      <c r="L11" s="143"/>
      <c r="M11" s="143"/>
    </row>
    <row r="12" spans="1:13" ht="18.75" x14ac:dyDescent="0.2">
      <c r="A12" s="368" t="str">
        <f>'1. паспорт местоположение'!A12:C12</f>
        <v>L_99-комп-23</v>
      </c>
      <c r="B12" s="368"/>
      <c r="C12" s="368"/>
      <c r="D12" s="368"/>
      <c r="E12" s="368"/>
      <c r="F12" s="368"/>
      <c r="G12" s="368"/>
      <c r="H12" s="368"/>
      <c r="I12" s="158"/>
      <c r="J12" s="158"/>
      <c r="K12" s="158"/>
      <c r="L12" s="158"/>
      <c r="M12" s="158"/>
    </row>
    <row r="13" spans="1:13" x14ac:dyDescent="0.2">
      <c r="A13" s="348" t="s">
        <v>5</v>
      </c>
      <c r="B13" s="348"/>
      <c r="C13" s="348"/>
      <c r="D13" s="348"/>
      <c r="E13" s="348"/>
      <c r="F13" s="348"/>
      <c r="G13" s="348"/>
      <c r="H13" s="348"/>
      <c r="I13" s="145"/>
      <c r="J13" s="145"/>
      <c r="K13" s="145"/>
      <c r="L13" s="145"/>
      <c r="M13" s="145"/>
    </row>
    <row r="14" spans="1:13" ht="18.75" x14ac:dyDescent="0.2">
      <c r="A14" s="281"/>
      <c r="B14" s="281"/>
      <c r="C14" s="281"/>
      <c r="D14" s="281"/>
      <c r="E14" s="281"/>
      <c r="F14" s="281"/>
      <c r="G14" s="281"/>
      <c r="H14" s="281"/>
      <c r="I14" s="281"/>
      <c r="J14" s="281"/>
      <c r="K14" s="281"/>
      <c r="L14" s="281"/>
      <c r="M14" s="281"/>
    </row>
    <row r="15" spans="1:13" ht="18.75" x14ac:dyDescent="0.2">
      <c r="A15" s="402" t="str">
        <f>'1. паспорт местоположение'!A15:C15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B15" s="352"/>
      <c r="C15" s="352"/>
      <c r="D15" s="352"/>
      <c r="E15" s="352"/>
      <c r="F15" s="352"/>
      <c r="G15" s="352"/>
      <c r="H15" s="352"/>
      <c r="I15" s="158"/>
      <c r="J15" s="158"/>
      <c r="K15" s="158"/>
      <c r="L15" s="158"/>
      <c r="M15" s="158"/>
    </row>
    <row r="16" spans="1:13" x14ac:dyDescent="0.2">
      <c r="A16" s="348" t="s">
        <v>4</v>
      </c>
      <c r="B16" s="348"/>
      <c r="C16" s="348"/>
      <c r="D16" s="348"/>
      <c r="E16" s="348"/>
      <c r="F16" s="348"/>
      <c r="G16" s="348"/>
      <c r="H16" s="348"/>
      <c r="I16" s="145"/>
      <c r="J16" s="145"/>
      <c r="K16" s="145"/>
      <c r="L16" s="145"/>
      <c r="M16" s="145"/>
    </row>
    <row r="17" spans="1:13" ht="18.75" x14ac:dyDescent="0.2">
      <c r="A17" s="282"/>
      <c r="B17" s="282"/>
      <c r="C17" s="282"/>
      <c r="D17" s="282"/>
      <c r="E17" s="282"/>
      <c r="F17" s="282"/>
      <c r="G17" s="282"/>
      <c r="H17" s="282"/>
      <c r="I17" s="282"/>
      <c r="J17" s="282"/>
      <c r="K17" s="282"/>
      <c r="L17" s="282"/>
      <c r="M17" s="282"/>
    </row>
    <row r="18" spans="1:13" ht="18.75" x14ac:dyDescent="0.2">
      <c r="A18" s="368" t="s">
        <v>492</v>
      </c>
      <c r="B18" s="368"/>
      <c r="C18" s="368"/>
      <c r="D18" s="368"/>
      <c r="E18" s="368"/>
      <c r="F18" s="368"/>
      <c r="G18" s="368"/>
      <c r="H18" s="368"/>
      <c r="I18" s="6"/>
      <c r="J18" s="6"/>
      <c r="K18" s="6"/>
      <c r="L18" s="6"/>
      <c r="M18" s="6"/>
    </row>
    <row r="19" spans="1:13" x14ac:dyDescent="0.2">
      <c r="A19" s="163"/>
    </row>
    <row r="20" spans="1:13" x14ac:dyDescent="0.2">
      <c r="A20" s="163"/>
    </row>
    <row r="21" spans="1:13" x14ac:dyDescent="0.2">
      <c r="A21" s="163"/>
    </row>
    <row r="22" spans="1:13" x14ac:dyDescent="0.2">
      <c r="A22" s="163"/>
    </row>
    <row r="23" spans="1:13" x14ac:dyDescent="0.2">
      <c r="D23" s="165"/>
    </row>
    <row r="24" spans="1:13" ht="16.5" thickBot="1" x14ac:dyDescent="0.25">
      <c r="A24" s="166" t="s">
        <v>342</v>
      </c>
      <c r="B24" s="167" t="s">
        <v>1</v>
      </c>
      <c r="D24" s="168"/>
      <c r="E24" s="169"/>
      <c r="F24" s="169"/>
      <c r="G24" s="169"/>
      <c r="H24" s="169"/>
    </row>
    <row r="25" spans="1:13" x14ac:dyDescent="0.2">
      <c r="A25" s="170" t="s">
        <v>530</v>
      </c>
      <c r="B25" s="171">
        <f>'6.2. Паспорт фин осв ввод'!C30*1000000</f>
        <v>8949429.1699999999</v>
      </c>
    </row>
    <row r="26" spans="1:13" x14ac:dyDescent="0.2">
      <c r="A26" s="172" t="s">
        <v>340</v>
      </c>
      <c r="B26" s="259">
        <v>0</v>
      </c>
    </row>
    <row r="27" spans="1:13" x14ac:dyDescent="0.2">
      <c r="A27" s="172" t="s">
        <v>338</v>
      </c>
      <c r="B27" s="259">
        <v>10</v>
      </c>
      <c r="D27" s="165" t="s">
        <v>341</v>
      </c>
    </row>
    <row r="28" spans="1:13" ht="16.149999999999999" customHeight="1" thickBot="1" x14ac:dyDescent="0.25">
      <c r="A28" s="173" t="s">
        <v>336</v>
      </c>
      <c r="B28" s="174">
        <v>1</v>
      </c>
      <c r="D28" s="390" t="s">
        <v>339</v>
      </c>
      <c r="E28" s="391"/>
      <c r="F28" s="392"/>
      <c r="G28" s="399" t="str">
        <f>IF(SUM(B89:L89)=0,"не окупается",SUM(B89:L89))</f>
        <v>не окупается</v>
      </c>
      <c r="H28" s="400"/>
    </row>
    <row r="29" spans="1:13" ht="15.6" customHeight="1" x14ac:dyDescent="0.2">
      <c r="A29" s="170" t="s">
        <v>334</v>
      </c>
      <c r="B29" s="171">
        <f>B25*0.01</f>
        <v>89494.291700000002</v>
      </c>
      <c r="D29" s="390" t="s">
        <v>337</v>
      </c>
      <c r="E29" s="391"/>
      <c r="F29" s="392"/>
      <c r="G29" s="399" t="str">
        <f>IF(SUM(B90:L90)=0,"не окупается",SUM(B90:L90))</f>
        <v>не окупается</v>
      </c>
      <c r="H29" s="400"/>
    </row>
    <row r="30" spans="1:13" ht="27.6" customHeight="1" x14ac:dyDescent="0.2">
      <c r="A30" s="172" t="s">
        <v>531</v>
      </c>
      <c r="B30" s="259">
        <v>1</v>
      </c>
      <c r="D30" s="390" t="s">
        <v>335</v>
      </c>
      <c r="E30" s="391"/>
      <c r="F30" s="392"/>
      <c r="G30" s="393">
        <f>L87</f>
        <v>-9604016.7384435255</v>
      </c>
      <c r="H30" s="394"/>
    </row>
    <row r="31" spans="1:13" x14ac:dyDescent="0.2">
      <c r="A31" s="172" t="s">
        <v>333</v>
      </c>
      <c r="B31" s="259">
        <v>1</v>
      </c>
      <c r="D31" s="395"/>
      <c r="E31" s="396"/>
      <c r="F31" s="397"/>
      <c r="G31" s="395"/>
      <c r="H31" s="397"/>
    </row>
    <row r="32" spans="1:13" x14ac:dyDescent="0.2">
      <c r="A32" s="172" t="s">
        <v>311</v>
      </c>
      <c r="B32" s="259"/>
    </row>
    <row r="33" spans="1:12" x14ac:dyDescent="0.2">
      <c r="A33" s="172" t="s">
        <v>332</v>
      </c>
      <c r="B33" s="259"/>
    </row>
    <row r="34" spans="1:12" x14ac:dyDescent="0.2">
      <c r="A34" s="172" t="s">
        <v>331</v>
      </c>
      <c r="B34" s="259"/>
    </row>
    <row r="35" spans="1:12" x14ac:dyDescent="0.2">
      <c r="A35" s="260"/>
      <c r="B35" s="259"/>
    </row>
    <row r="36" spans="1:12" ht="16.5" thickBot="1" x14ac:dyDescent="0.25">
      <c r="A36" s="173" t="s">
        <v>303</v>
      </c>
      <c r="B36" s="175">
        <v>0.2</v>
      </c>
    </row>
    <row r="37" spans="1:12" x14ac:dyDescent="0.2">
      <c r="A37" s="170" t="s">
        <v>532</v>
      </c>
      <c r="B37" s="171">
        <v>0</v>
      </c>
    </row>
    <row r="38" spans="1:12" x14ac:dyDescent="0.2">
      <c r="A38" s="172" t="s">
        <v>330</v>
      </c>
      <c r="B38" s="259"/>
    </row>
    <row r="39" spans="1:12" ht="16.5" thickBot="1" x14ac:dyDescent="0.25">
      <c r="A39" s="261" t="s">
        <v>329</v>
      </c>
      <c r="B39" s="262"/>
    </row>
    <row r="40" spans="1:12" x14ac:dyDescent="0.2">
      <c r="A40" s="176" t="s">
        <v>533</v>
      </c>
      <c r="B40" s="177">
        <v>1</v>
      </c>
    </row>
    <row r="41" spans="1:12" x14ac:dyDescent="0.2">
      <c r="A41" s="178" t="s">
        <v>328</v>
      </c>
      <c r="B41" s="179"/>
    </row>
    <row r="42" spans="1:12" x14ac:dyDescent="0.2">
      <c r="A42" s="178" t="s">
        <v>327</v>
      </c>
      <c r="B42" s="180"/>
    </row>
    <row r="43" spans="1:12" x14ac:dyDescent="0.2">
      <c r="A43" s="178" t="s">
        <v>326</v>
      </c>
      <c r="B43" s="180">
        <v>0</v>
      </c>
    </row>
    <row r="44" spans="1:12" x14ac:dyDescent="0.2">
      <c r="A44" s="178" t="s">
        <v>325</v>
      </c>
      <c r="B44" s="180">
        <v>0.13</v>
      </c>
    </row>
    <row r="45" spans="1:12" x14ac:dyDescent="0.2">
      <c r="A45" s="178" t="s">
        <v>324</v>
      </c>
      <c r="B45" s="180">
        <f>1-B43</f>
        <v>1</v>
      </c>
    </row>
    <row r="46" spans="1:12" ht="16.5" thickBot="1" x14ac:dyDescent="0.25">
      <c r="A46" s="263" t="s">
        <v>323</v>
      </c>
      <c r="B46" s="264">
        <f>B45*B44+B43*B42*(1-B36)</f>
        <v>0.13</v>
      </c>
      <c r="C46" s="181"/>
    </row>
    <row r="47" spans="1:12" s="184" customFormat="1" x14ac:dyDescent="0.2">
      <c r="A47" s="182" t="s">
        <v>322</v>
      </c>
      <c r="B47" s="183">
        <f>B58</f>
        <v>1</v>
      </c>
      <c r="C47" s="183">
        <f t="shared" ref="C47:L47" si="0">C58</f>
        <v>2</v>
      </c>
      <c r="D47" s="183">
        <f t="shared" si="0"/>
        <v>3</v>
      </c>
      <c r="E47" s="183">
        <f t="shared" si="0"/>
        <v>4</v>
      </c>
      <c r="F47" s="183">
        <f t="shared" si="0"/>
        <v>5</v>
      </c>
      <c r="G47" s="183">
        <f t="shared" si="0"/>
        <v>6</v>
      </c>
      <c r="H47" s="183">
        <f t="shared" si="0"/>
        <v>7</v>
      </c>
      <c r="I47" s="183">
        <f t="shared" si="0"/>
        <v>8</v>
      </c>
      <c r="J47" s="183">
        <f t="shared" si="0"/>
        <v>9</v>
      </c>
      <c r="K47" s="183">
        <f t="shared" si="0"/>
        <v>10</v>
      </c>
      <c r="L47" s="183">
        <f t="shared" si="0"/>
        <v>11</v>
      </c>
    </row>
    <row r="48" spans="1:12" s="184" customFormat="1" x14ac:dyDescent="0.2">
      <c r="A48" s="185" t="s">
        <v>321</v>
      </c>
      <c r="B48" s="265">
        <f>C102</f>
        <v>4.9001762230179997E-2</v>
      </c>
      <c r="C48" s="265">
        <f t="shared" ref="C48:L48" si="1">D102</f>
        <v>4.7000273037249997E-2</v>
      </c>
      <c r="D48" s="265">
        <f t="shared" si="1"/>
        <v>4.7000273037249997E-2</v>
      </c>
      <c r="E48" s="265">
        <f t="shared" si="1"/>
        <v>4.7000273037249997E-2</v>
      </c>
      <c r="F48" s="265">
        <f t="shared" si="1"/>
        <v>4.7000273037249997E-2</v>
      </c>
      <c r="G48" s="265">
        <f t="shared" si="1"/>
        <v>4.7000273037249997E-2</v>
      </c>
      <c r="H48" s="265">
        <f t="shared" si="1"/>
        <v>4.7000273037249997E-2</v>
      </c>
      <c r="I48" s="265">
        <f t="shared" si="1"/>
        <v>4.7000273037249997E-2</v>
      </c>
      <c r="J48" s="265">
        <f t="shared" si="1"/>
        <v>4.7000273037249997E-2</v>
      </c>
      <c r="K48" s="265">
        <f t="shared" si="1"/>
        <v>4.7000273037249997E-2</v>
      </c>
      <c r="L48" s="265">
        <f t="shared" si="1"/>
        <v>4.7000273037249997E-2</v>
      </c>
    </row>
    <row r="49" spans="1:13" s="184" customFormat="1" x14ac:dyDescent="0.2">
      <c r="A49" s="185" t="s">
        <v>320</v>
      </c>
      <c r="B49" s="265">
        <f>C103</f>
        <v>0.10250459143275026</v>
      </c>
      <c r="C49" s="265">
        <f t="shared" ref="C49:L49" si="2">D103</f>
        <v>0.1543226082549114</v>
      </c>
      <c r="D49" s="265">
        <f t="shared" si="2"/>
        <v>0.20857608601596289</v>
      </c>
      <c r="E49" s="265">
        <f t="shared" si="2"/>
        <v>0.26537949204500411</v>
      </c>
      <c r="F49" s="265">
        <f t="shared" si="2"/>
        <v>0.324852673666856</v>
      </c>
      <c r="G49" s="265">
        <f t="shared" si="2"/>
        <v>0.38712111106332903</v>
      </c>
      <c r="H49" s="265">
        <f t="shared" si="2"/>
        <v>0.45231618201903911</v>
      </c>
      <c r="I49" s="265">
        <f t="shared" si="2"/>
        <v>0.52057543911035054</v>
      </c>
      <c r="J49" s="265">
        <f t="shared" si="2"/>
        <v>0.59204289992227332</v>
      </c>
      <c r="K49" s="265">
        <f t="shared" si="2"/>
        <v>0.66686935090563559</v>
      </c>
      <c r="L49" s="265">
        <f t="shared" si="2"/>
        <v>0.74521266551562437</v>
      </c>
    </row>
    <row r="50" spans="1:13" s="184" customFormat="1" ht="16.5" thickBot="1" x14ac:dyDescent="0.25">
      <c r="A50" s="186" t="s">
        <v>534</v>
      </c>
      <c r="B50" s="187">
        <v>0</v>
      </c>
      <c r="C50" s="187">
        <v>0</v>
      </c>
      <c r="D50" s="187">
        <v>0</v>
      </c>
      <c r="E50" s="187">
        <v>0</v>
      </c>
      <c r="F50" s="187">
        <v>0</v>
      </c>
      <c r="G50" s="187">
        <v>0</v>
      </c>
      <c r="H50" s="187">
        <v>0</v>
      </c>
      <c r="I50" s="187">
        <v>0</v>
      </c>
      <c r="J50" s="187">
        <v>0</v>
      </c>
      <c r="K50" s="187">
        <v>0</v>
      </c>
      <c r="L50" s="187">
        <v>0</v>
      </c>
    </row>
    <row r="51" spans="1:13" ht="16.5" thickBot="1" x14ac:dyDescent="0.25">
      <c r="M51" s="160"/>
    </row>
    <row r="52" spans="1:13" x14ac:dyDescent="0.2">
      <c r="A52" s="188" t="s">
        <v>319</v>
      </c>
      <c r="B52" s="189">
        <f>B58</f>
        <v>1</v>
      </c>
      <c r="C52" s="189">
        <f t="shared" ref="C52:L52" si="3">C58</f>
        <v>2</v>
      </c>
      <c r="D52" s="189">
        <f t="shared" si="3"/>
        <v>3</v>
      </c>
      <c r="E52" s="189">
        <f t="shared" si="3"/>
        <v>4</v>
      </c>
      <c r="F52" s="189">
        <f t="shared" si="3"/>
        <v>5</v>
      </c>
      <c r="G52" s="189">
        <f t="shared" si="3"/>
        <v>6</v>
      </c>
      <c r="H52" s="189">
        <f t="shared" si="3"/>
        <v>7</v>
      </c>
      <c r="I52" s="189">
        <f t="shared" si="3"/>
        <v>8</v>
      </c>
      <c r="J52" s="189">
        <f t="shared" si="3"/>
        <v>9</v>
      </c>
      <c r="K52" s="189">
        <f t="shared" si="3"/>
        <v>10</v>
      </c>
      <c r="L52" s="189">
        <f t="shared" si="3"/>
        <v>11</v>
      </c>
      <c r="M52" s="160"/>
    </row>
    <row r="53" spans="1:13" x14ac:dyDescent="0.2">
      <c r="A53" s="190" t="s">
        <v>318</v>
      </c>
      <c r="B53" s="266">
        <v>0</v>
      </c>
      <c r="C53" s="266">
        <f t="shared" ref="C53:L53" si="4">B53+B54-B55</f>
        <v>0</v>
      </c>
      <c r="D53" s="266">
        <f t="shared" si="4"/>
        <v>0</v>
      </c>
      <c r="E53" s="266">
        <f t="shared" si="4"/>
        <v>0</v>
      </c>
      <c r="F53" s="266">
        <f t="shared" si="4"/>
        <v>0</v>
      </c>
      <c r="G53" s="266">
        <f t="shared" si="4"/>
        <v>0</v>
      </c>
      <c r="H53" s="266">
        <f t="shared" si="4"/>
        <v>0</v>
      </c>
      <c r="I53" s="266">
        <f t="shared" si="4"/>
        <v>0</v>
      </c>
      <c r="J53" s="266">
        <f t="shared" si="4"/>
        <v>0</v>
      </c>
      <c r="K53" s="266">
        <f t="shared" si="4"/>
        <v>0</v>
      </c>
      <c r="L53" s="266">
        <f t="shared" si="4"/>
        <v>0</v>
      </c>
      <c r="M53" s="160"/>
    </row>
    <row r="54" spans="1:13" x14ac:dyDescent="0.2">
      <c r="A54" s="190" t="s">
        <v>317</v>
      </c>
      <c r="B54" s="266">
        <f>B25*B28*B43*1.18</f>
        <v>0</v>
      </c>
      <c r="C54" s="266">
        <v>0</v>
      </c>
      <c r="D54" s="266">
        <v>0</v>
      </c>
      <c r="E54" s="266">
        <v>0</v>
      </c>
      <c r="F54" s="266">
        <v>0</v>
      </c>
      <c r="G54" s="266">
        <v>0</v>
      </c>
      <c r="H54" s="266">
        <v>0</v>
      </c>
      <c r="I54" s="266">
        <v>0</v>
      </c>
      <c r="J54" s="266">
        <v>0</v>
      </c>
      <c r="K54" s="266">
        <v>0</v>
      </c>
      <c r="L54" s="266">
        <v>0</v>
      </c>
      <c r="M54" s="160"/>
    </row>
    <row r="55" spans="1:13" x14ac:dyDescent="0.2">
      <c r="A55" s="190" t="s">
        <v>316</v>
      </c>
      <c r="B55" s="266">
        <f>$B$54/$B$40</f>
        <v>0</v>
      </c>
      <c r="C55" s="266">
        <f t="shared" ref="C55:L55" si="5">IF(ROUND(C53,1)=0,0,B55+C54/$B$40)</f>
        <v>0</v>
      </c>
      <c r="D55" s="266">
        <f t="shared" si="5"/>
        <v>0</v>
      </c>
      <c r="E55" s="266">
        <f t="shared" si="5"/>
        <v>0</v>
      </c>
      <c r="F55" s="266">
        <f t="shared" si="5"/>
        <v>0</v>
      </c>
      <c r="G55" s="266">
        <f t="shared" si="5"/>
        <v>0</v>
      </c>
      <c r="H55" s="266">
        <f t="shared" si="5"/>
        <v>0</v>
      </c>
      <c r="I55" s="266">
        <f t="shared" si="5"/>
        <v>0</v>
      </c>
      <c r="J55" s="266">
        <f t="shared" si="5"/>
        <v>0</v>
      </c>
      <c r="K55" s="266">
        <f t="shared" si="5"/>
        <v>0</v>
      </c>
      <c r="L55" s="266">
        <f t="shared" si="5"/>
        <v>0</v>
      </c>
      <c r="M55" s="160"/>
    </row>
    <row r="56" spans="1:13" ht="16.5" thickBot="1" x14ac:dyDescent="0.25">
      <c r="A56" s="191" t="s">
        <v>315</v>
      </c>
      <c r="B56" s="192">
        <f t="shared" ref="B56:L56" si="6">AVERAGE(SUM(B53:B54),(SUM(B53:B54)-B55))*$B$42</f>
        <v>0</v>
      </c>
      <c r="C56" s="192">
        <f t="shared" si="6"/>
        <v>0</v>
      </c>
      <c r="D56" s="192">
        <f t="shared" si="6"/>
        <v>0</v>
      </c>
      <c r="E56" s="192">
        <f t="shared" si="6"/>
        <v>0</v>
      </c>
      <c r="F56" s="192">
        <f t="shared" si="6"/>
        <v>0</v>
      </c>
      <c r="G56" s="192">
        <f t="shared" si="6"/>
        <v>0</v>
      </c>
      <c r="H56" s="192">
        <f t="shared" si="6"/>
        <v>0</v>
      </c>
      <c r="I56" s="192">
        <f t="shared" si="6"/>
        <v>0</v>
      </c>
      <c r="J56" s="192">
        <f t="shared" si="6"/>
        <v>0</v>
      </c>
      <c r="K56" s="192">
        <f t="shared" si="6"/>
        <v>0</v>
      </c>
      <c r="L56" s="192">
        <f t="shared" si="6"/>
        <v>0</v>
      </c>
      <c r="M56" s="160"/>
    </row>
    <row r="57" spans="1:13" s="195" customFormat="1" ht="16.5" thickBot="1" x14ac:dyDescent="0.25">
      <c r="A57" s="193"/>
      <c r="B57" s="194"/>
      <c r="C57" s="194"/>
      <c r="D57" s="194"/>
      <c r="E57" s="194"/>
      <c r="F57" s="194"/>
      <c r="G57" s="194"/>
      <c r="H57" s="194"/>
      <c r="I57" s="194"/>
      <c r="J57" s="194"/>
      <c r="K57" s="194"/>
      <c r="L57" s="194"/>
    </row>
    <row r="58" spans="1:13" x14ac:dyDescent="0.2">
      <c r="A58" s="188" t="s">
        <v>535</v>
      </c>
      <c r="B58" s="189">
        <v>1</v>
      </c>
      <c r="C58" s="189">
        <f>B58+1</f>
        <v>2</v>
      </c>
      <c r="D58" s="189">
        <f t="shared" ref="D58:L58" si="7">C58+1</f>
        <v>3</v>
      </c>
      <c r="E58" s="189">
        <f t="shared" si="7"/>
        <v>4</v>
      </c>
      <c r="F58" s="189">
        <f t="shared" si="7"/>
        <v>5</v>
      </c>
      <c r="G58" s="189">
        <f t="shared" si="7"/>
        <v>6</v>
      </c>
      <c r="H58" s="189">
        <f t="shared" si="7"/>
        <v>7</v>
      </c>
      <c r="I58" s="189">
        <f t="shared" si="7"/>
        <v>8</v>
      </c>
      <c r="J58" s="189">
        <f t="shared" si="7"/>
        <v>9</v>
      </c>
      <c r="K58" s="189">
        <f t="shared" si="7"/>
        <v>10</v>
      </c>
      <c r="L58" s="189">
        <f t="shared" si="7"/>
        <v>11</v>
      </c>
      <c r="M58" s="160"/>
    </row>
    <row r="59" spans="1:13" ht="14.25" x14ac:dyDescent="0.2">
      <c r="A59" s="196" t="s">
        <v>314</v>
      </c>
      <c r="B59" s="267">
        <f t="shared" ref="B59:L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160"/>
    </row>
    <row r="60" spans="1:13" x14ac:dyDescent="0.2">
      <c r="A60" s="190" t="s">
        <v>313</v>
      </c>
      <c r="B60" s="266">
        <f t="shared" ref="B60:L60" si="9">SUM(B61:B65)</f>
        <v>0</v>
      </c>
      <c r="C60" s="266">
        <f t="shared" si="9"/>
        <v>-103305.28421906987</v>
      </c>
      <c r="D60" s="266">
        <f>SUM(D61:D65)</f>
        <v>-108160.66078355687</v>
      </c>
      <c r="E60" s="266">
        <f t="shared" si="9"/>
        <v>-113244.24137227343</v>
      </c>
      <c r="F60" s="266">
        <f t="shared" si="9"/>
        <v>-118566.75163666652</v>
      </c>
      <c r="G60" s="266">
        <f t="shared" si="9"/>
        <v>-124139.42133672966</v>
      </c>
      <c r="H60" s="266">
        <f t="shared" si="9"/>
        <v>-129974.00803424219</v>
      </c>
      <c r="I60" s="266">
        <f t="shared" si="9"/>
        <v>-136082.8218995973</v>
      </c>
      <c r="J60" s="266">
        <f t="shared" si="9"/>
        <v>-142478.75168455785</v>
      </c>
      <c r="K60" s="266">
        <f t="shared" si="9"/>
        <v>-149175.29191573861</v>
      </c>
      <c r="L60" s="266">
        <f t="shared" si="9"/>
        <v>-156186.57136618983</v>
      </c>
      <c r="M60" s="160"/>
    </row>
    <row r="61" spans="1:13" x14ac:dyDescent="0.2">
      <c r="A61" s="197" t="s">
        <v>312</v>
      </c>
      <c r="B61" s="266"/>
      <c r="C61" s="266">
        <f>-IF(C$47&lt;=$B$30,0,$B$29*(1+C$49)*$B$28)</f>
        <v>-103305.28421906987</v>
      </c>
      <c r="D61" s="266">
        <f>-IF(D$47&lt;=$B$30,0,$B$29*(1+D$49)*$B$28)</f>
        <v>-108160.66078355687</v>
      </c>
      <c r="E61" s="266">
        <f t="shared" ref="E61:L61" si="10">-IF(E$47&lt;=$B$30,0,$B$29*(1+E$49)*$B$28)</f>
        <v>-113244.24137227343</v>
      </c>
      <c r="F61" s="266">
        <f t="shared" si="10"/>
        <v>-118566.75163666652</v>
      </c>
      <c r="G61" s="266">
        <f t="shared" si="10"/>
        <v>-124139.42133672966</v>
      </c>
      <c r="H61" s="266">
        <f t="shared" si="10"/>
        <v>-129974.00803424219</v>
      </c>
      <c r="I61" s="266">
        <f t="shared" si="10"/>
        <v>-136082.8218995973</v>
      </c>
      <c r="J61" s="266">
        <f t="shared" si="10"/>
        <v>-142478.75168455785</v>
      </c>
      <c r="K61" s="266">
        <f t="shared" si="10"/>
        <v>-149175.29191573861</v>
      </c>
      <c r="L61" s="266">
        <f t="shared" si="10"/>
        <v>-156186.57136618983</v>
      </c>
      <c r="M61" s="160"/>
    </row>
    <row r="62" spans="1:13" x14ac:dyDescent="0.2">
      <c r="A62" s="197" t="str">
        <f>A32</f>
        <v>Прочие расходы при эксплуатации объекта, руб. без НДС</v>
      </c>
      <c r="B62" s="266"/>
      <c r="C62" s="266"/>
      <c r="D62" s="266"/>
      <c r="E62" s="266"/>
      <c r="F62" s="266"/>
      <c r="G62" s="266"/>
      <c r="H62" s="266"/>
      <c r="I62" s="266"/>
      <c r="J62" s="266"/>
      <c r="K62" s="266"/>
      <c r="L62" s="266"/>
      <c r="M62" s="160"/>
    </row>
    <row r="63" spans="1:13" x14ac:dyDescent="0.2">
      <c r="A63" s="197" t="s">
        <v>532</v>
      </c>
      <c r="B63" s="266"/>
      <c r="C63" s="266"/>
      <c r="D63" s="266"/>
      <c r="E63" s="266"/>
      <c r="F63" s="266"/>
      <c r="G63" s="266"/>
      <c r="H63" s="266"/>
      <c r="I63" s="266"/>
      <c r="J63" s="266"/>
      <c r="K63" s="266"/>
      <c r="L63" s="266"/>
      <c r="M63" s="160"/>
    </row>
    <row r="64" spans="1:13" x14ac:dyDescent="0.2">
      <c r="A64" s="197" t="s">
        <v>532</v>
      </c>
      <c r="B64" s="266"/>
      <c r="C64" s="266"/>
      <c r="D64" s="266"/>
      <c r="E64" s="266"/>
      <c r="F64" s="266"/>
      <c r="G64" s="266"/>
      <c r="H64" s="266"/>
      <c r="I64" s="266"/>
      <c r="J64" s="266"/>
      <c r="K64" s="266"/>
      <c r="L64" s="266"/>
      <c r="M64" s="160"/>
    </row>
    <row r="65" spans="1:13" ht="31.5" x14ac:dyDescent="0.2">
      <c r="A65" s="197" t="s">
        <v>536</v>
      </c>
      <c r="B65" s="266"/>
      <c r="C65" s="266"/>
      <c r="D65" s="266"/>
      <c r="E65" s="266"/>
      <c r="F65" s="266"/>
      <c r="G65" s="266"/>
      <c r="H65" s="266"/>
      <c r="I65" s="266"/>
      <c r="J65" s="266"/>
      <c r="K65" s="266"/>
      <c r="L65" s="266"/>
      <c r="M65" s="160"/>
    </row>
    <row r="66" spans="1:13" ht="28.5" x14ac:dyDescent="0.2">
      <c r="A66" s="198" t="s">
        <v>310</v>
      </c>
      <c r="B66" s="267">
        <f t="shared" ref="B66:L66" si="11">B59+B60</f>
        <v>0</v>
      </c>
      <c r="C66" s="267">
        <f t="shared" si="11"/>
        <v>-103305.28421906987</v>
      </c>
      <c r="D66" s="267">
        <f t="shared" si="11"/>
        <v>-108160.66078355687</v>
      </c>
      <c r="E66" s="267">
        <f t="shared" si="11"/>
        <v>-113244.24137227343</v>
      </c>
      <c r="F66" s="267">
        <f t="shared" si="11"/>
        <v>-118566.75163666652</v>
      </c>
      <c r="G66" s="267">
        <f t="shared" si="11"/>
        <v>-124139.42133672966</v>
      </c>
      <c r="H66" s="267">
        <f t="shared" si="11"/>
        <v>-129974.00803424219</v>
      </c>
      <c r="I66" s="267">
        <f t="shared" si="11"/>
        <v>-136082.8218995973</v>
      </c>
      <c r="J66" s="267">
        <f t="shared" si="11"/>
        <v>-142478.75168455785</v>
      </c>
      <c r="K66" s="267">
        <f t="shared" si="11"/>
        <v>-149175.29191573861</v>
      </c>
      <c r="L66" s="267">
        <f t="shared" si="11"/>
        <v>-156186.57136618983</v>
      </c>
      <c r="M66" s="160"/>
    </row>
    <row r="67" spans="1:13" x14ac:dyDescent="0.2">
      <c r="A67" s="197" t="s">
        <v>305</v>
      </c>
      <c r="B67" s="199"/>
      <c r="C67" s="266">
        <f>-($B$25)*$B$28/$B$27</f>
        <v>-894942.91700000002</v>
      </c>
      <c r="D67" s="266">
        <f>C67</f>
        <v>-894942.91700000002</v>
      </c>
      <c r="E67" s="266">
        <f t="shared" ref="E67:L67" si="12">D67</f>
        <v>-894942.91700000002</v>
      </c>
      <c r="F67" s="266">
        <f t="shared" si="12"/>
        <v>-894942.91700000002</v>
      </c>
      <c r="G67" s="266">
        <f t="shared" si="12"/>
        <v>-894942.91700000002</v>
      </c>
      <c r="H67" s="266">
        <f t="shared" si="12"/>
        <v>-894942.91700000002</v>
      </c>
      <c r="I67" s="266">
        <f t="shared" si="12"/>
        <v>-894942.91700000002</v>
      </c>
      <c r="J67" s="266">
        <f t="shared" si="12"/>
        <v>-894942.91700000002</v>
      </c>
      <c r="K67" s="266">
        <f t="shared" si="12"/>
        <v>-894942.91700000002</v>
      </c>
      <c r="L67" s="266">
        <f t="shared" si="12"/>
        <v>-894942.91700000002</v>
      </c>
      <c r="M67" s="160"/>
    </row>
    <row r="68" spans="1:13" ht="28.5" x14ac:dyDescent="0.2">
      <c r="A68" s="198" t="s">
        <v>306</v>
      </c>
      <c r="B68" s="267">
        <f t="shared" ref="B68:J68" si="13">B66+B67</f>
        <v>0</v>
      </c>
      <c r="C68" s="267">
        <f>C66+C67</f>
        <v>-998248.20121906989</v>
      </c>
      <c r="D68" s="267">
        <f>D66+D67</f>
        <v>-1003103.5777835569</v>
      </c>
      <c r="E68" s="267">
        <f t="shared" si="13"/>
        <v>-1008187.1583722734</v>
      </c>
      <c r="F68" s="267">
        <f>F66+C67</f>
        <v>-1013509.6686366665</v>
      </c>
      <c r="G68" s="267">
        <f t="shared" si="13"/>
        <v>-1019082.3383367297</v>
      </c>
      <c r="H68" s="267">
        <f t="shared" si="13"/>
        <v>-1024916.9250342422</v>
      </c>
      <c r="I68" s="267">
        <f t="shared" si="13"/>
        <v>-1031025.7388995973</v>
      </c>
      <c r="J68" s="267">
        <f t="shared" si="13"/>
        <v>-1037421.6686845579</v>
      </c>
      <c r="K68" s="267">
        <f>K66+K67</f>
        <v>-1044118.2089157386</v>
      </c>
      <c r="L68" s="267">
        <f>L66+L67</f>
        <v>-1051129.4883661899</v>
      </c>
      <c r="M68" s="160"/>
    </row>
    <row r="69" spans="1:13" x14ac:dyDescent="0.2">
      <c r="A69" s="197" t="s">
        <v>304</v>
      </c>
      <c r="B69" s="266">
        <f t="shared" ref="B69:L69" si="14">-B56</f>
        <v>0</v>
      </c>
      <c r="C69" s="266">
        <f t="shared" si="14"/>
        <v>0</v>
      </c>
      <c r="D69" s="266">
        <f t="shared" si="14"/>
        <v>0</v>
      </c>
      <c r="E69" s="266">
        <f t="shared" si="14"/>
        <v>0</v>
      </c>
      <c r="F69" s="266">
        <f t="shared" si="14"/>
        <v>0</v>
      </c>
      <c r="G69" s="266">
        <f t="shared" si="14"/>
        <v>0</v>
      </c>
      <c r="H69" s="266">
        <f t="shared" si="14"/>
        <v>0</v>
      </c>
      <c r="I69" s="266">
        <f t="shared" si="14"/>
        <v>0</v>
      </c>
      <c r="J69" s="266">
        <f t="shared" si="14"/>
        <v>0</v>
      </c>
      <c r="K69" s="266">
        <f t="shared" si="14"/>
        <v>0</v>
      </c>
      <c r="L69" s="266">
        <f t="shared" si="14"/>
        <v>0</v>
      </c>
      <c r="M69" s="160"/>
    </row>
    <row r="70" spans="1:13" ht="14.25" x14ac:dyDescent="0.2">
      <c r="A70" s="198" t="s">
        <v>309</v>
      </c>
      <c r="B70" s="267">
        <f t="shared" ref="B70:L70" si="15">B68+B69</f>
        <v>0</v>
      </c>
      <c r="C70" s="267">
        <f t="shared" si="15"/>
        <v>-998248.20121906989</v>
      </c>
      <c r="D70" s="267">
        <f t="shared" si="15"/>
        <v>-1003103.5777835569</v>
      </c>
      <c r="E70" s="267">
        <f t="shared" si="15"/>
        <v>-1008187.1583722734</v>
      </c>
      <c r="F70" s="267">
        <f t="shared" si="15"/>
        <v>-1013509.6686366665</v>
      </c>
      <c r="G70" s="267">
        <f t="shared" si="15"/>
        <v>-1019082.3383367297</v>
      </c>
      <c r="H70" s="267">
        <f t="shared" si="15"/>
        <v>-1024916.9250342422</v>
      </c>
      <c r="I70" s="267">
        <f t="shared" si="15"/>
        <v>-1031025.7388995973</v>
      </c>
      <c r="J70" s="267">
        <f t="shared" si="15"/>
        <v>-1037421.6686845579</v>
      </c>
      <c r="K70" s="267">
        <f t="shared" si="15"/>
        <v>-1044118.2089157386</v>
      </c>
      <c r="L70" s="267">
        <f t="shared" si="15"/>
        <v>-1051129.4883661899</v>
      </c>
      <c r="M70" s="160"/>
    </row>
    <row r="71" spans="1:13" x14ac:dyDescent="0.2">
      <c r="A71" s="197" t="s">
        <v>303</v>
      </c>
      <c r="B71" s="266">
        <f t="shared" ref="B71:L71" si="16">-B70*$B$36</f>
        <v>0</v>
      </c>
      <c r="C71" s="266">
        <f t="shared" si="16"/>
        <v>199649.64024381398</v>
      </c>
      <c r="D71" s="266">
        <f t="shared" si="16"/>
        <v>200620.7155567114</v>
      </c>
      <c r="E71" s="266">
        <f t="shared" si="16"/>
        <v>201637.43167445471</v>
      </c>
      <c r="F71" s="266">
        <f t="shared" si="16"/>
        <v>202701.93372733332</v>
      </c>
      <c r="G71" s="266">
        <f t="shared" si="16"/>
        <v>203816.46766734595</v>
      </c>
      <c r="H71" s="266">
        <f t="shared" si="16"/>
        <v>204983.38500684846</v>
      </c>
      <c r="I71" s="266">
        <f t="shared" si="16"/>
        <v>206205.14777991947</v>
      </c>
      <c r="J71" s="266">
        <f t="shared" si="16"/>
        <v>207484.33373691159</v>
      </c>
      <c r="K71" s="266">
        <f t="shared" si="16"/>
        <v>208823.64178314773</v>
      </c>
      <c r="L71" s="266">
        <f t="shared" si="16"/>
        <v>210225.89767323798</v>
      </c>
      <c r="M71" s="160"/>
    </row>
    <row r="72" spans="1:13" ht="15" thickBot="1" x14ac:dyDescent="0.25">
      <c r="A72" s="200" t="s">
        <v>308</v>
      </c>
      <c r="B72" s="201">
        <f t="shared" ref="B72:L72" si="17">B70+B71</f>
        <v>0</v>
      </c>
      <c r="C72" s="201">
        <f t="shared" si="17"/>
        <v>-798598.56097525591</v>
      </c>
      <c r="D72" s="201">
        <f t="shared" si="17"/>
        <v>-802482.86222684546</v>
      </c>
      <c r="E72" s="201">
        <f t="shared" si="17"/>
        <v>-806549.72669781873</v>
      </c>
      <c r="F72" s="201">
        <f t="shared" si="17"/>
        <v>-810807.73490933317</v>
      </c>
      <c r="G72" s="201">
        <f t="shared" si="17"/>
        <v>-815265.87066938379</v>
      </c>
      <c r="H72" s="201">
        <f t="shared" si="17"/>
        <v>-819933.54002739373</v>
      </c>
      <c r="I72" s="201">
        <f t="shared" si="17"/>
        <v>-824820.59111967788</v>
      </c>
      <c r="J72" s="201">
        <f t="shared" si="17"/>
        <v>-829937.33494764636</v>
      </c>
      <c r="K72" s="201">
        <f t="shared" si="17"/>
        <v>-835294.56713259092</v>
      </c>
      <c r="L72" s="201">
        <f t="shared" si="17"/>
        <v>-840903.59069295193</v>
      </c>
      <c r="M72" s="160"/>
    </row>
    <row r="73" spans="1:13" s="161" customFormat="1" ht="16.5" thickBot="1" x14ac:dyDescent="0.25">
      <c r="A73" s="329"/>
      <c r="B73" s="330">
        <f>C107</f>
        <v>1.5</v>
      </c>
      <c r="C73" s="330">
        <f t="shared" ref="C73:L73" si="18">D107</f>
        <v>2.5</v>
      </c>
      <c r="D73" s="330">
        <f t="shared" si="18"/>
        <v>3.5</v>
      </c>
      <c r="E73" s="330">
        <f t="shared" si="18"/>
        <v>4.5</v>
      </c>
      <c r="F73" s="330">
        <f t="shared" si="18"/>
        <v>5.5</v>
      </c>
      <c r="G73" s="330">
        <f t="shared" si="18"/>
        <v>6.5</v>
      </c>
      <c r="H73" s="330">
        <f t="shared" si="18"/>
        <v>7.5</v>
      </c>
      <c r="I73" s="330">
        <f t="shared" si="18"/>
        <v>8.5</v>
      </c>
      <c r="J73" s="330">
        <f t="shared" si="18"/>
        <v>9.5</v>
      </c>
      <c r="K73" s="330">
        <f t="shared" si="18"/>
        <v>10.5</v>
      </c>
      <c r="L73" s="330">
        <f t="shared" si="18"/>
        <v>11.5</v>
      </c>
    </row>
    <row r="74" spans="1:13" x14ac:dyDescent="0.2">
      <c r="A74" s="188" t="s">
        <v>307</v>
      </c>
      <c r="B74" s="189">
        <f t="shared" ref="B74:L74" si="19">B58</f>
        <v>1</v>
      </c>
      <c r="C74" s="189">
        <f t="shared" si="19"/>
        <v>2</v>
      </c>
      <c r="D74" s="189">
        <f t="shared" si="19"/>
        <v>3</v>
      </c>
      <c r="E74" s="189">
        <f t="shared" si="19"/>
        <v>4</v>
      </c>
      <c r="F74" s="189">
        <f t="shared" si="19"/>
        <v>5</v>
      </c>
      <c r="G74" s="189">
        <f t="shared" si="19"/>
        <v>6</v>
      </c>
      <c r="H74" s="189">
        <f t="shared" si="19"/>
        <v>7</v>
      </c>
      <c r="I74" s="189">
        <f t="shared" si="19"/>
        <v>8</v>
      </c>
      <c r="J74" s="189">
        <f t="shared" si="19"/>
        <v>9</v>
      </c>
      <c r="K74" s="189">
        <f t="shared" si="19"/>
        <v>10</v>
      </c>
      <c r="L74" s="189">
        <f t="shared" si="19"/>
        <v>11</v>
      </c>
      <c r="M74" s="160"/>
    </row>
    <row r="75" spans="1:13" ht="28.5" x14ac:dyDescent="0.2">
      <c r="A75" s="196" t="s">
        <v>306</v>
      </c>
      <c r="B75" s="267">
        <f t="shared" ref="B75:L75" si="20">B68</f>
        <v>0</v>
      </c>
      <c r="C75" s="267">
        <f t="shared" si="20"/>
        <v>-998248.20121906989</v>
      </c>
      <c r="D75" s="267">
        <f>D68</f>
        <v>-1003103.5777835569</v>
      </c>
      <c r="E75" s="267">
        <f t="shared" si="20"/>
        <v>-1008187.1583722734</v>
      </c>
      <c r="F75" s="267">
        <f t="shared" si="20"/>
        <v>-1013509.6686366665</v>
      </c>
      <c r="G75" s="267">
        <f t="shared" si="20"/>
        <v>-1019082.3383367297</v>
      </c>
      <c r="H75" s="267">
        <f t="shared" si="20"/>
        <v>-1024916.9250342422</v>
      </c>
      <c r="I75" s="267">
        <f t="shared" si="20"/>
        <v>-1031025.7388995973</v>
      </c>
      <c r="J75" s="267">
        <f t="shared" si="20"/>
        <v>-1037421.6686845579</v>
      </c>
      <c r="K75" s="267">
        <f t="shared" si="20"/>
        <v>-1044118.2089157386</v>
      </c>
      <c r="L75" s="267">
        <f t="shared" si="20"/>
        <v>-1051129.4883661899</v>
      </c>
      <c r="M75" s="160"/>
    </row>
    <row r="76" spans="1:13" x14ac:dyDescent="0.2">
      <c r="A76" s="197" t="s">
        <v>305</v>
      </c>
      <c r="B76" s="266">
        <f t="shared" ref="B76:K76" si="21">-B67</f>
        <v>0</v>
      </c>
      <c r="C76" s="266">
        <f>-C67</f>
        <v>894942.91700000002</v>
      </c>
      <c r="D76" s="266">
        <f t="shared" si="21"/>
        <v>894942.91700000002</v>
      </c>
      <c r="E76" s="266">
        <f t="shared" si="21"/>
        <v>894942.91700000002</v>
      </c>
      <c r="F76" s="266">
        <f>-C67</f>
        <v>894942.91700000002</v>
      </c>
      <c r="G76" s="266">
        <f t="shared" si="21"/>
        <v>894942.91700000002</v>
      </c>
      <c r="H76" s="266">
        <f t="shared" si="21"/>
        <v>894942.91700000002</v>
      </c>
      <c r="I76" s="266">
        <f t="shared" si="21"/>
        <v>894942.91700000002</v>
      </c>
      <c r="J76" s="266">
        <f t="shared" si="21"/>
        <v>894942.91700000002</v>
      </c>
      <c r="K76" s="266">
        <f t="shared" si="21"/>
        <v>894942.91700000002</v>
      </c>
      <c r="L76" s="266">
        <f>-L67</f>
        <v>894942.91700000002</v>
      </c>
      <c r="M76" s="160"/>
    </row>
    <row r="77" spans="1:13" x14ac:dyDescent="0.2">
      <c r="A77" s="197" t="s">
        <v>304</v>
      </c>
      <c r="B77" s="266">
        <f t="shared" ref="B77:L77" si="22">B69</f>
        <v>0</v>
      </c>
      <c r="C77" s="266">
        <f t="shared" si="22"/>
        <v>0</v>
      </c>
      <c r="D77" s="266">
        <f t="shared" si="22"/>
        <v>0</v>
      </c>
      <c r="E77" s="266">
        <f t="shared" si="22"/>
        <v>0</v>
      </c>
      <c r="F77" s="266">
        <f t="shared" si="22"/>
        <v>0</v>
      </c>
      <c r="G77" s="266">
        <f t="shared" si="22"/>
        <v>0</v>
      </c>
      <c r="H77" s="266">
        <f t="shared" si="22"/>
        <v>0</v>
      </c>
      <c r="I77" s="266">
        <f t="shared" si="22"/>
        <v>0</v>
      </c>
      <c r="J77" s="266">
        <f t="shared" si="22"/>
        <v>0</v>
      </c>
      <c r="K77" s="266">
        <f t="shared" si="22"/>
        <v>0</v>
      </c>
      <c r="L77" s="266">
        <f t="shared" si="22"/>
        <v>0</v>
      </c>
      <c r="M77" s="160"/>
    </row>
    <row r="78" spans="1:13" x14ac:dyDescent="0.2">
      <c r="A78" s="197" t="s">
        <v>303</v>
      </c>
      <c r="B78" s="266">
        <f>IF(SUM($B$71:B71)+SUM($A$78:A78)&gt;0,0,SUM($B$71:B71)-SUM($A$78:A78))</f>
        <v>0</v>
      </c>
      <c r="C78" s="266">
        <f>IF(SUM($B$71:C71)+SUM($A$78:B78)&gt;0,0,SUM($B$71:C71)-SUM($A$78:B78))</f>
        <v>0</v>
      </c>
      <c r="D78" s="266">
        <f>IF(SUM($B$71:D71)+SUM($A$78:C78)&gt;0,0,SUM($B$71:D71)-SUM($A$78:C78))</f>
        <v>0</v>
      </c>
      <c r="E78" s="266">
        <f>IF(SUM($B$71:E71)+SUM($A$78:D78)&gt;0,0,SUM($B$71:E71)-SUM($A$78:D78))</f>
        <v>0</v>
      </c>
      <c r="F78" s="266">
        <f>IF(SUM($B$71:F71)+SUM($A$78:E78)&gt;0,0,SUM($B$71:F71)-SUM($A$78:E78))</f>
        <v>0</v>
      </c>
      <c r="G78" s="266">
        <f>IF(SUM($B$71:G71)+SUM($A$78:F78)&gt;0,0,SUM($B$71:G71)-SUM($A$78:F78))</f>
        <v>0</v>
      </c>
      <c r="H78" s="266">
        <f>IF(SUM($B$71:H71)+SUM($A$78:G78)&gt;0,0,SUM($B$71:H71)-SUM($A$78:G78))</f>
        <v>0</v>
      </c>
      <c r="I78" s="266">
        <f>IF(SUM($B$71:I71)+SUM($A$78:H78)&gt;0,0,SUM($B$71:I71)-SUM($A$78:H78))</f>
        <v>0</v>
      </c>
      <c r="J78" s="266">
        <f>IF(SUM($B$71:J71)+SUM($A$78:I78)&gt;0,0,SUM($B$71:J71)-SUM($A$78:I78))</f>
        <v>0</v>
      </c>
      <c r="K78" s="266">
        <f>IF(SUM($B$71:K71)+SUM($A$78:J78)&gt;0,0,SUM($B$71:K71)-SUM($A$78:J78))</f>
        <v>0</v>
      </c>
      <c r="L78" s="266">
        <f>IF(SUM($B$71:L71)+SUM($A$78:K78)&gt;0,0,SUM($B$71:L71)-SUM($A$78:K78))</f>
        <v>0</v>
      </c>
      <c r="M78" s="160"/>
    </row>
    <row r="79" spans="1:13" x14ac:dyDescent="0.2">
      <c r="A79" s="197" t="s">
        <v>302</v>
      </c>
      <c r="B79" s="266">
        <f>IF(((SUM($B$59:B59)+SUM($B$61:B64))+SUM($B$81:B81))&lt;0,((SUM($B$59:B59)+SUM($B$61:B64))+SUM($B$81:B81))*0.2-SUM($A$79:A79),IF(SUM(A$79:$B79)&lt;0,0-SUM(A$79:$B79),0))</f>
        <v>-1789885.834</v>
      </c>
      <c r="C79" s="266">
        <f>IF(((SUM($B$59:C59)+SUM($B$61:C64))+SUM($B$81:C81))&lt;0,((SUM($B$59:C59)+SUM($B$61:C64))+SUM($B$81:C81))*0.2-SUM($A$79:B79),IF(SUM(B$79:$B79)&lt;0,0-SUM(B$79:$B79),0))</f>
        <v>-20661.056843813974</v>
      </c>
      <c r="D79" s="266">
        <f>IF(((SUM($B$59:D59)+SUM($B$61:D64))+SUM($B$81:D81))&lt;0,((SUM($B$59:D59)+SUM($B$61:D64))+SUM($B$81:D81))*0.2-SUM($A$79:C79),IF(SUM($B$79:C79)&lt;0,0-SUM($B$79:C79),0))</f>
        <v>-21632.132156711305</v>
      </c>
      <c r="E79" s="266">
        <f>IF(((SUM($B$59:E59)+SUM($B$61:E64))+SUM($B$81:E81))&lt;0,((SUM($B$59:E59)+SUM($B$61:E64))+SUM($B$81:E81))*0.2-SUM($A$79:D79),IF(SUM($B$79:D79)&lt;0,0-SUM($B$79:D79),0))</f>
        <v>-22648.84827445494</v>
      </c>
      <c r="F79" s="266">
        <f>IF(((SUM($B$59:F59)+SUM($B$61:F64))+SUM($B$81:F81))&lt;0,((SUM($B$59:F59)+SUM($B$61:F64))+SUM($B$81:F81))*0.2-SUM($A$79:E79),IF(SUM($B$79:E79)&lt;0,0-SUM($B$79:E79),0))</f>
        <v>-23713.35032733297</v>
      </c>
      <c r="G79" s="266">
        <f>IF(((SUM($B$59:G59)+SUM($B$61:G64))+SUM($B$81:G81))&lt;0,((SUM($B$59:G59)+SUM($B$61:G64))+SUM($B$81:G81))*0.2-SUM($A$79:F79),IF(SUM($B$79:F79)&lt;0,0-SUM($B$79:F79),0))</f>
        <v>-24827.884267346235</v>
      </c>
      <c r="H79" s="266">
        <f>IF(((SUM($B$59:H59)+SUM($B$61:H64))+SUM($B$81:H81))&lt;0,((SUM($B$59:H59)+SUM($B$61:H64))+SUM($B$81:H81))*0.2-SUM($A$79:G79),IF(SUM($B$79:G79)&lt;0,0-SUM($B$79:G79),0))</f>
        <v>-25994.801606848603</v>
      </c>
      <c r="I79" s="266">
        <f>IF(((SUM($B$59:I59)+SUM($B$61:I64))+SUM($B$81:I81))&lt;0,((SUM($B$59:I59)+SUM($B$61:I64))+SUM($B$81:I81))*0.2-SUM($A$79:H79),IF(SUM($B$79:H79)&lt;0,0-SUM($B$79:H79),0))</f>
        <v>-27216.56437991932</v>
      </c>
      <c r="J79" s="266">
        <f>IF(((SUM($B$59:J59)+SUM($B$61:J64))+SUM($B$81:J81))&lt;0,((SUM($B$59:J59)+SUM($B$61:J64))+SUM($B$81:J81))*0.2-SUM($A$79:I79),IF(SUM($B$79:I79)&lt;0,0-SUM($B$79:I79),0))</f>
        <v>-28495.750336911529</v>
      </c>
      <c r="K79" s="266">
        <f>IF(((SUM($B$59:K59)+SUM($B$61:K64))+SUM($B$81:K81))&lt;0,((SUM($B$59:K59)+SUM($B$61:K64))+SUM($B$81:K81))*0.2-SUM($A$79:J79),IF(SUM($B$79:J79)&lt;0,0-SUM($B$79:J79),0))</f>
        <v>-29835.058383147698</v>
      </c>
      <c r="L79" s="266">
        <f>IF(((SUM($B$59:L59)+SUM($B$61:L64))+SUM($B$81:L81))&lt;0,((SUM($B$59:L59)+SUM($B$61:L64))+SUM($B$81:L81))*0.2-SUM($A$79:K79),IF(SUM($B$79:K79)&lt;0,0-SUM($B$79:K79),0))</f>
        <v>-31237.314273237716</v>
      </c>
      <c r="M79" s="160"/>
    </row>
    <row r="80" spans="1:13" x14ac:dyDescent="0.2">
      <c r="A80" s="197" t="s">
        <v>301</v>
      </c>
      <c r="B80" s="266">
        <f>-B59*(B39)</f>
        <v>0</v>
      </c>
      <c r="C80" s="266">
        <f t="shared" ref="C80:L80" si="23">-(C59-B59)*$B$39</f>
        <v>0</v>
      </c>
      <c r="D80" s="266">
        <f t="shared" si="23"/>
        <v>0</v>
      </c>
      <c r="E80" s="266">
        <f t="shared" si="23"/>
        <v>0</v>
      </c>
      <c r="F80" s="266">
        <f t="shared" si="23"/>
        <v>0</v>
      </c>
      <c r="G80" s="266">
        <f t="shared" si="23"/>
        <v>0</v>
      </c>
      <c r="H80" s="266">
        <f t="shared" si="23"/>
        <v>0</v>
      </c>
      <c r="I80" s="266">
        <f t="shared" si="23"/>
        <v>0</v>
      </c>
      <c r="J80" s="266">
        <f t="shared" si="23"/>
        <v>0</v>
      </c>
      <c r="K80" s="266">
        <f t="shared" si="23"/>
        <v>0</v>
      </c>
      <c r="L80" s="266">
        <f t="shared" si="23"/>
        <v>0</v>
      </c>
      <c r="M80" s="160"/>
    </row>
    <row r="81" spans="1:13" x14ac:dyDescent="0.2">
      <c r="A81" s="197" t="s">
        <v>573</v>
      </c>
      <c r="B81" s="266">
        <f>'6.2. Паспорт фин осв ввод'!P30*-1*1000000</f>
        <v>-8949429.1699999999</v>
      </c>
      <c r="C81" s="266"/>
      <c r="D81" s="266"/>
      <c r="E81" s="266"/>
      <c r="F81" s="266"/>
      <c r="G81" s="266"/>
      <c r="H81" s="266"/>
      <c r="I81" s="266"/>
      <c r="J81" s="266"/>
      <c r="K81" s="266"/>
      <c r="L81" s="266"/>
      <c r="M81" s="160"/>
    </row>
    <row r="82" spans="1:13" x14ac:dyDescent="0.2">
      <c r="A82" s="197" t="s">
        <v>300</v>
      </c>
      <c r="B82" s="266">
        <f t="shared" ref="B82:L82" si="24">B54-B55</f>
        <v>0</v>
      </c>
      <c r="C82" s="266">
        <f t="shared" si="24"/>
        <v>0</v>
      </c>
      <c r="D82" s="266">
        <f t="shared" si="24"/>
        <v>0</v>
      </c>
      <c r="E82" s="266">
        <f t="shared" si="24"/>
        <v>0</v>
      </c>
      <c r="F82" s="266">
        <f t="shared" si="24"/>
        <v>0</v>
      </c>
      <c r="G82" s="266">
        <f t="shared" si="24"/>
        <v>0</v>
      </c>
      <c r="H82" s="266">
        <f t="shared" si="24"/>
        <v>0</v>
      </c>
      <c r="I82" s="266">
        <f t="shared" si="24"/>
        <v>0</v>
      </c>
      <c r="J82" s="266">
        <f t="shared" si="24"/>
        <v>0</v>
      </c>
      <c r="K82" s="266">
        <f t="shared" si="24"/>
        <v>0</v>
      </c>
      <c r="L82" s="266">
        <f t="shared" si="24"/>
        <v>0</v>
      </c>
      <c r="M82" s="160"/>
    </row>
    <row r="83" spans="1:13" ht="14.25" x14ac:dyDescent="0.2">
      <c r="A83" s="198" t="s">
        <v>299</v>
      </c>
      <c r="B83" s="267">
        <f>SUM(B75:B82)</f>
        <v>-10739315.004000001</v>
      </c>
      <c r="C83" s="267">
        <f t="shared" ref="C83:L83" si="25">SUM(C75:C82)</f>
        <v>-123966.34106288385</v>
      </c>
      <c r="D83" s="267">
        <f t="shared" si="25"/>
        <v>-129792.79294026818</v>
      </c>
      <c r="E83" s="267">
        <f t="shared" si="25"/>
        <v>-135893.08964672836</v>
      </c>
      <c r="F83" s="267">
        <f t="shared" si="25"/>
        <v>-142280.10196399945</v>
      </c>
      <c r="G83" s="267">
        <f t="shared" si="25"/>
        <v>-148967.3056040759</v>
      </c>
      <c r="H83" s="267">
        <f t="shared" si="25"/>
        <v>-155968.8096410908</v>
      </c>
      <c r="I83" s="267">
        <f t="shared" si="25"/>
        <v>-163299.38627951662</v>
      </c>
      <c r="J83" s="267">
        <f t="shared" si="25"/>
        <v>-170974.50202146941</v>
      </c>
      <c r="K83" s="267">
        <f t="shared" si="25"/>
        <v>-179010.3502988863</v>
      </c>
      <c r="L83" s="267">
        <f t="shared" si="25"/>
        <v>-187423.88563942758</v>
      </c>
      <c r="M83" s="160"/>
    </row>
    <row r="84" spans="1:13" ht="14.25" x14ac:dyDescent="0.2">
      <c r="A84" s="198" t="s">
        <v>298</v>
      </c>
      <c r="B84" s="267">
        <f>SUM($B$83:B83)</f>
        <v>-10739315.004000001</v>
      </c>
      <c r="C84" s="267">
        <f>SUM($B$83:C83)</f>
        <v>-10863281.345062885</v>
      </c>
      <c r="D84" s="267">
        <f>SUM($B$83:D83)</f>
        <v>-10993074.138003154</v>
      </c>
      <c r="E84" s="267">
        <f>SUM($B$83:E83)</f>
        <v>-11128967.227649882</v>
      </c>
      <c r="F84" s="267">
        <f>SUM($B$83:F83)</f>
        <v>-11271247.329613881</v>
      </c>
      <c r="G84" s="267">
        <f>SUM($B$83:G83)</f>
        <v>-11420214.635217957</v>
      </c>
      <c r="H84" s="267">
        <f>SUM($B$83:H83)</f>
        <v>-11576183.444859048</v>
      </c>
      <c r="I84" s="267">
        <f>SUM($B$83:I83)</f>
        <v>-11739482.831138564</v>
      </c>
      <c r="J84" s="267">
        <f>SUM($B$83:J83)</f>
        <v>-11910457.333160033</v>
      </c>
      <c r="K84" s="267">
        <f>SUM($B$83:K83)</f>
        <v>-12089467.683458921</v>
      </c>
      <c r="L84" s="267">
        <f>SUM($B$83:L83)</f>
        <v>-12276891.569098348</v>
      </c>
      <c r="M84" s="160"/>
    </row>
    <row r="85" spans="1:13" x14ac:dyDescent="0.2">
      <c r="A85" s="197" t="s">
        <v>537</v>
      </c>
      <c r="B85" s="268">
        <f t="shared" ref="B85:L85" si="26">1/POWER((1+$B$44),B73)</f>
        <v>0.83249634370229864</v>
      </c>
      <c r="C85" s="268">
        <f t="shared" si="26"/>
        <v>0.73672242805513155</v>
      </c>
      <c r="D85" s="268">
        <f t="shared" si="26"/>
        <v>0.65196675049126696</v>
      </c>
      <c r="E85" s="268">
        <f t="shared" si="26"/>
        <v>0.57696172609846641</v>
      </c>
      <c r="F85" s="268">
        <f t="shared" si="26"/>
        <v>0.51058559831722694</v>
      </c>
      <c r="G85" s="268">
        <f t="shared" si="26"/>
        <v>0.45184566222763445</v>
      </c>
      <c r="H85" s="268">
        <f t="shared" si="26"/>
        <v>0.39986341790056151</v>
      </c>
      <c r="I85" s="268">
        <f t="shared" si="26"/>
        <v>0.35386143177040841</v>
      </c>
      <c r="J85" s="268">
        <f t="shared" si="26"/>
        <v>0.31315170953133498</v>
      </c>
      <c r="K85" s="268">
        <f t="shared" si="26"/>
        <v>0.27712540666489821</v>
      </c>
      <c r="L85" s="268">
        <f t="shared" si="26"/>
        <v>0.24524372271229933</v>
      </c>
      <c r="M85" s="160"/>
    </row>
    <row r="86" spans="1:13" ht="28.5" x14ac:dyDescent="0.2">
      <c r="A86" s="196" t="s">
        <v>297</v>
      </c>
      <c r="B86" s="267">
        <f>B83*B85</f>
        <v>-8940440.4746972378</v>
      </c>
      <c r="C86" s="267">
        <f>C83*C85</f>
        <v>-91328.783784958345</v>
      </c>
      <c r="D86" s="267">
        <f t="shared" ref="D86:L86" si="27">D83*D85</f>
        <v>-84620.58545045249</v>
      </c>
      <c r="E86" s="267">
        <f t="shared" si="27"/>
        <v>-78405.111567430024</v>
      </c>
      <c r="F86" s="267">
        <f t="shared" si="27"/>
        <v>-72646.170989924707</v>
      </c>
      <c r="G86" s="267">
        <f t="shared" si="27"/>
        <v>-67310.230850940075</v>
      </c>
      <c r="H86" s="267">
        <f t="shared" si="27"/>
        <v>-62366.221308968619</v>
      </c>
      <c r="I86" s="267">
        <f t="shared" si="27"/>
        <v>-57785.354636098738</v>
      </c>
      <c r="J86" s="267">
        <f t="shared" si="27"/>
        <v>-53540.957594291831</v>
      </c>
      <c r="K86" s="267">
        <f t="shared" si="27"/>
        <v>-49608.316123804747</v>
      </c>
      <c r="L86" s="267">
        <f t="shared" si="27"/>
        <v>-45964.531439417478</v>
      </c>
      <c r="M86" s="160"/>
    </row>
    <row r="87" spans="1:13" ht="14.25" x14ac:dyDescent="0.2">
      <c r="A87" s="196" t="s">
        <v>296</v>
      </c>
      <c r="B87" s="267">
        <f>SUM($B$86:B86)</f>
        <v>-8940440.4746972378</v>
      </c>
      <c r="C87" s="267">
        <f>SUM($B$86:C86)</f>
        <v>-9031769.2584821954</v>
      </c>
      <c r="D87" s="267">
        <f>SUM($B$86:D86)</f>
        <v>-9116389.8439326473</v>
      </c>
      <c r="E87" s="267">
        <f>SUM($B$86:E86)</f>
        <v>-9194794.9555000775</v>
      </c>
      <c r="F87" s="267">
        <f>SUM($B$86:F86)</f>
        <v>-9267441.1264900025</v>
      </c>
      <c r="G87" s="267">
        <f>SUM($B$86:G86)</f>
        <v>-9334751.3573409431</v>
      </c>
      <c r="H87" s="267">
        <f>SUM($B$86:H86)</f>
        <v>-9397117.578649912</v>
      </c>
      <c r="I87" s="267">
        <f>SUM($B$86:I86)</f>
        <v>-9454902.9332860112</v>
      </c>
      <c r="J87" s="267">
        <f>SUM($B$86:J86)</f>
        <v>-9508443.8908803035</v>
      </c>
      <c r="K87" s="267">
        <f>SUM($B$86:K86)</f>
        <v>-9558052.2070041075</v>
      </c>
      <c r="L87" s="267">
        <f>SUM($B$86:L86)</f>
        <v>-9604016.7384435255</v>
      </c>
      <c r="M87" s="160"/>
    </row>
    <row r="88" spans="1:13" ht="14.25" x14ac:dyDescent="0.2">
      <c r="A88" s="196" t="s">
        <v>295</v>
      </c>
      <c r="B88" s="269">
        <f>IF((ISERR(IRR($B$83:B83))),0,IF(IRR($B$83:B83)&lt;0,0,IRR($B$83:B83)))</f>
        <v>0</v>
      </c>
      <c r="C88" s="269">
        <f>IF((ISERR(IRR($B$83:C83))),0,IF(IRR($B$83:C83)&lt;0,0,IRR($B$83:C83)))</f>
        <v>0</v>
      </c>
      <c r="D88" s="269">
        <f>IF((ISERR(IRR($B$83:D83))),0,IF(IRR($B$83:D83)&lt;0,0,IRR($B$83:D83)))</f>
        <v>0</v>
      </c>
      <c r="E88" s="269">
        <f>IF((ISERR(IRR($B$83:E83))),0,IF(IRR($B$83:E83)&lt;0,0,IRR($B$83:E83)))</f>
        <v>0</v>
      </c>
      <c r="F88" s="269">
        <f>IF((ISERR(IRR($B$83:F83))),0,IF(IRR($B$83:F83)&lt;0,0,IRR($B$83:F83)))</f>
        <v>0</v>
      </c>
      <c r="G88" s="269">
        <f>IF((ISERR(IRR($B$83:G83))),0,IF(IRR($B$83:G83)&lt;0,0,IRR($B$83:G83)))</f>
        <v>0</v>
      </c>
      <c r="H88" s="269">
        <f>IF((ISERR(IRR($B$83:H83))),0,IF(IRR($B$83:H83)&lt;0,0,IRR($B$83:H83)))</f>
        <v>0</v>
      </c>
      <c r="I88" s="269">
        <f>IF((ISERR(IRR($B$83:I83))),0,IF(IRR($B$83:I83)&lt;0,0,IRR($B$83:I83)))</f>
        <v>0</v>
      </c>
      <c r="J88" s="269">
        <f>IF((ISERR(IRR($B$83:J83))),0,IF(IRR($B$83:J83)&lt;0,0,IRR($B$83:J83)))</f>
        <v>0</v>
      </c>
      <c r="K88" s="269">
        <f>IF((ISERR(IRR($B$83:K83))),0,IF(IRR($B$83:K83)&lt;0,0,IRR($B$83:K83)))</f>
        <v>0</v>
      </c>
      <c r="L88" s="269">
        <f>IF((ISERR(IRR($B$83:L83))),0,IF(IRR($B$83:L83)&lt;0,0,IRR($B$83:L83)))</f>
        <v>0</v>
      </c>
      <c r="M88" s="160"/>
    </row>
    <row r="89" spans="1:13" ht="14.25" x14ac:dyDescent="0.2">
      <c r="A89" s="196" t="s">
        <v>294</v>
      </c>
      <c r="B89" s="270">
        <f>IF(AND(B84&gt;0,A84&lt;0),(B74-(B84/(B84-A84))),0)</f>
        <v>0</v>
      </c>
      <c r="C89" s="270">
        <f t="shared" ref="C89:L89" si="28">IF(AND(C84&gt;0,B84&lt;0),(C74-(C84/(C84-B84))),0)</f>
        <v>0</v>
      </c>
      <c r="D89" s="270">
        <f t="shared" si="28"/>
        <v>0</v>
      </c>
      <c r="E89" s="270">
        <f t="shared" si="28"/>
        <v>0</v>
      </c>
      <c r="F89" s="270">
        <f t="shared" si="28"/>
        <v>0</v>
      </c>
      <c r="G89" s="270">
        <f t="shared" si="28"/>
        <v>0</v>
      </c>
      <c r="H89" s="270">
        <f>IF(AND(H84&gt;0,G84&lt;0),(H74-(H84/(H84-G84))),0)</f>
        <v>0</v>
      </c>
      <c r="I89" s="270">
        <f t="shared" si="28"/>
        <v>0</v>
      </c>
      <c r="J89" s="270">
        <f t="shared" si="28"/>
        <v>0</v>
      </c>
      <c r="K89" s="270">
        <f t="shared" si="28"/>
        <v>0</v>
      </c>
      <c r="L89" s="270">
        <f t="shared" si="28"/>
        <v>0</v>
      </c>
      <c r="M89" s="160"/>
    </row>
    <row r="90" spans="1:13" ht="15" thickBot="1" x14ac:dyDescent="0.25">
      <c r="A90" s="202" t="s">
        <v>293</v>
      </c>
      <c r="B90" s="203">
        <f t="shared" ref="B90:L90" si="29">IF(AND(B87&gt;0,A87&lt;0),(B74-(B87/(B87-A87))),0)</f>
        <v>0</v>
      </c>
      <c r="C90" s="203">
        <f t="shared" si="29"/>
        <v>0</v>
      </c>
      <c r="D90" s="203">
        <f t="shared" si="29"/>
        <v>0</v>
      </c>
      <c r="E90" s="203">
        <f t="shared" si="29"/>
        <v>0</v>
      </c>
      <c r="F90" s="203">
        <f t="shared" si="29"/>
        <v>0</v>
      </c>
      <c r="G90" s="203">
        <f t="shared" si="29"/>
        <v>0</v>
      </c>
      <c r="H90" s="203">
        <f t="shared" si="29"/>
        <v>0</v>
      </c>
      <c r="I90" s="203">
        <f t="shared" si="29"/>
        <v>0</v>
      </c>
      <c r="J90" s="203">
        <f t="shared" si="29"/>
        <v>0</v>
      </c>
      <c r="K90" s="203">
        <f t="shared" si="29"/>
        <v>0</v>
      </c>
      <c r="L90" s="203">
        <f t="shared" si="29"/>
        <v>0</v>
      </c>
      <c r="M90" s="160"/>
    </row>
    <row r="91" spans="1:13" s="184" customFormat="1" x14ac:dyDescent="0.2">
      <c r="A91" s="164"/>
      <c r="B91" s="204">
        <v>2023</v>
      </c>
      <c r="C91" s="204">
        <f>B91+1</f>
        <v>2024</v>
      </c>
      <c r="D91" s="159">
        <f t="shared" ref="D91:L91" si="30">C91+1</f>
        <v>2025</v>
      </c>
      <c r="E91" s="159">
        <f t="shared" si="30"/>
        <v>2026</v>
      </c>
      <c r="F91" s="159">
        <f t="shared" si="30"/>
        <v>2027</v>
      </c>
      <c r="G91" s="159">
        <f t="shared" si="30"/>
        <v>2028</v>
      </c>
      <c r="H91" s="159">
        <f t="shared" si="30"/>
        <v>2029</v>
      </c>
      <c r="I91" s="159">
        <f t="shared" si="30"/>
        <v>2030</v>
      </c>
      <c r="J91" s="159">
        <f t="shared" si="30"/>
        <v>2031</v>
      </c>
      <c r="K91" s="159">
        <f t="shared" si="30"/>
        <v>2032</v>
      </c>
      <c r="L91" s="159">
        <f t="shared" si="30"/>
        <v>2033</v>
      </c>
    </row>
    <row r="92" spans="1:13" ht="15.6" customHeight="1" x14ac:dyDescent="0.2">
      <c r="A92" s="205" t="s">
        <v>292</v>
      </c>
      <c r="B92" s="111"/>
      <c r="C92" s="111"/>
      <c r="D92" s="111"/>
      <c r="E92" s="111"/>
      <c r="F92" s="111"/>
      <c r="G92" s="111"/>
      <c r="H92" s="111"/>
      <c r="I92" s="111"/>
      <c r="J92" s="111"/>
      <c r="K92" s="111"/>
      <c r="L92" s="331">
        <v>10</v>
      </c>
      <c r="M92" s="111"/>
    </row>
    <row r="93" spans="1:13" ht="12.75" x14ac:dyDescent="0.2">
      <c r="A93" s="112" t="s">
        <v>291</v>
      </c>
      <c r="B93" s="112"/>
      <c r="C93" s="112"/>
      <c r="D93" s="112"/>
      <c r="E93" s="112"/>
      <c r="F93" s="112"/>
      <c r="G93" s="112"/>
      <c r="H93" s="112"/>
      <c r="I93" s="112"/>
      <c r="J93" s="112"/>
      <c r="K93" s="112"/>
      <c r="L93" s="112"/>
      <c r="M93" s="112"/>
    </row>
    <row r="94" spans="1:13" ht="12.75" x14ac:dyDescent="0.2">
      <c r="A94" s="112" t="s">
        <v>290</v>
      </c>
      <c r="B94" s="112"/>
      <c r="C94" s="112"/>
      <c r="D94" s="112"/>
      <c r="E94" s="112"/>
      <c r="F94" s="112"/>
      <c r="G94" s="112"/>
      <c r="H94" s="112"/>
      <c r="I94" s="112"/>
      <c r="J94" s="112"/>
      <c r="K94" s="112"/>
      <c r="L94" s="112"/>
      <c r="M94" s="112"/>
    </row>
    <row r="95" spans="1:13" ht="12.75" x14ac:dyDescent="0.2">
      <c r="A95" s="112" t="s">
        <v>289</v>
      </c>
      <c r="B95" s="112"/>
      <c r="C95" s="112"/>
      <c r="D95" s="112"/>
      <c r="E95" s="112"/>
      <c r="F95" s="112"/>
      <c r="G95" s="112"/>
      <c r="H95" s="112"/>
      <c r="I95" s="112"/>
      <c r="J95" s="112"/>
      <c r="K95" s="112"/>
      <c r="L95" s="112"/>
      <c r="M95" s="112"/>
    </row>
    <row r="96" spans="1:13" ht="12.75" x14ac:dyDescent="0.2">
      <c r="A96" s="113" t="s">
        <v>288</v>
      </c>
      <c r="B96" s="111"/>
      <c r="C96" s="111"/>
      <c r="D96" s="111"/>
      <c r="E96" s="111"/>
      <c r="F96" s="111"/>
      <c r="G96" s="111"/>
      <c r="H96" s="111"/>
      <c r="I96" s="111"/>
      <c r="J96" s="111"/>
      <c r="K96" s="111"/>
      <c r="L96" s="111"/>
      <c r="M96" s="111"/>
    </row>
    <row r="97" spans="1:39" ht="33" customHeight="1" x14ac:dyDescent="0.2">
      <c r="A97" s="398" t="s">
        <v>538</v>
      </c>
      <c r="B97" s="398"/>
      <c r="C97" s="398"/>
      <c r="D97" s="398"/>
      <c r="E97" s="398"/>
      <c r="F97" s="398"/>
      <c r="G97" s="398"/>
      <c r="H97" s="398"/>
      <c r="I97" s="398"/>
      <c r="J97" s="398"/>
      <c r="K97" s="398"/>
      <c r="L97" s="398"/>
      <c r="M97" s="199"/>
    </row>
    <row r="98" spans="1:39" x14ac:dyDescent="0.2">
      <c r="C98" s="206"/>
    </row>
    <row r="99" spans="1:39" ht="12.75" hidden="1" x14ac:dyDescent="0.2">
      <c r="A99" s="210"/>
      <c r="B99" s="208"/>
      <c r="C99" s="208"/>
      <c r="D99" s="208"/>
      <c r="E99" s="208"/>
      <c r="F99" s="208"/>
      <c r="G99" s="208"/>
      <c r="H99" s="208"/>
      <c r="I99" s="208"/>
      <c r="J99" s="208"/>
      <c r="K99" s="208"/>
      <c r="L99" s="208"/>
      <c r="M99" s="208"/>
      <c r="AB99" s="208"/>
      <c r="AC99" s="208"/>
      <c r="AD99" s="208"/>
      <c r="AE99" s="208"/>
      <c r="AF99" s="208"/>
      <c r="AG99" s="208"/>
      <c r="AH99" s="208"/>
      <c r="AI99" s="208"/>
      <c r="AJ99" s="208"/>
      <c r="AK99" s="208"/>
      <c r="AL99" s="208"/>
      <c r="AM99" s="208"/>
    </row>
    <row r="100" spans="1:39" hidden="1" x14ac:dyDescent="0.2">
      <c r="A100" s="271" t="s">
        <v>539</v>
      </c>
      <c r="C100" s="211"/>
      <c r="D100" s="211"/>
      <c r="E100" s="211"/>
      <c r="F100" s="211"/>
      <c r="G100" s="211"/>
      <c r="H100" s="211"/>
      <c r="I100" s="211"/>
      <c r="J100" s="211"/>
      <c r="K100" s="211"/>
      <c r="L100" s="211"/>
      <c r="M100" s="211"/>
      <c r="AB100" s="211"/>
      <c r="AC100" s="211"/>
      <c r="AD100" s="211"/>
      <c r="AE100" s="211"/>
      <c r="AF100" s="211"/>
      <c r="AG100" s="211"/>
      <c r="AH100" s="211"/>
      <c r="AI100" s="211"/>
      <c r="AJ100" s="211"/>
      <c r="AK100" s="211"/>
      <c r="AL100" s="211"/>
      <c r="AM100" s="211"/>
    </row>
    <row r="101" spans="1:39" ht="12.75" hidden="1" x14ac:dyDescent="0.2">
      <c r="A101" s="271"/>
      <c r="B101" s="272">
        <v>2022</v>
      </c>
      <c r="C101" s="272">
        <f t="shared" ref="C101:M101" si="31">B101+1</f>
        <v>2023</v>
      </c>
      <c r="D101" s="272">
        <f t="shared" si="31"/>
        <v>2024</v>
      </c>
      <c r="E101" s="272">
        <f t="shared" si="31"/>
        <v>2025</v>
      </c>
      <c r="F101" s="272">
        <f t="shared" si="31"/>
        <v>2026</v>
      </c>
      <c r="G101" s="272">
        <f t="shared" si="31"/>
        <v>2027</v>
      </c>
      <c r="H101" s="272">
        <f t="shared" si="31"/>
        <v>2028</v>
      </c>
      <c r="I101" s="272">
        <f t="shared" si="31"/>
        <v>2029</v>
      </c>
      <c r="J101" s="272">
        <f t="shared" si="31"/>
        <v>2030</v>
      </c>
      <c r="K101" s="272">
        <f t="shared" si="31"/>
        <v>2031</v>
      </c>
      <c r="L101" s="272">
        <f t="shared" si="31"/>
        <v>2032</v>
      </c>
      <c r="M101" s="272">
        <f t="shared" si="31"/>
        <v>2033</v>
      </c>
    </row>
    <row r="102" spans="1:39" ht="12.75" hidden="1" x14ac:dyDescent="0.2">
      <c r="A102" s="271" t="s">
        <v>540</v>
      </c>
      <c r="B102" s="274">
        <v>5.1003564654479999E-2</v>
      </c>
      <c r="C102" s="274">
        <v>4.9001762230179997E-2</v>
      </c>
      <c r="D102" s="274">
        <v>4.7000273037249997E-2</v>
      </c>
      <c r="E102" s="274">
        <f t="shared" ref="E102:M102" si="32">D102</f>
        <v>4.7000273037249997E-2</v>
      </c>
      <c r="F102" s="274">
        <f t="shared" si="32"/>
        <v>4.7000273037249997E-2</v>
      </c>
      <c r="G102" s="274">
        <f t="shared" si="32"/>
        <v>4.7000273037249997E-2</v>
      </c>
      <c r="H102" s="274">
        <f t="shared" si="32"/>
        <v>4.7000273037249997E-2</v>
      </c>
      <c r="I102" s="274">
        <f t="shared" si="32"/>
        <v>4.7000273037249997E-2</v>
      </c>
      <c r="J102" s="274">
        <f t="shared" si="32"/>
        <v>4.7000273037249997E-2</v>
      </c>
      <c r="K102" s="274">
        <f t="shared" si="32"/>
        <v>4.7000273037249997E-2</v>
      </c>
      <c r="L102" s="274">
        <f t="shared" si="32"/>
        <v>4.7000273037249997E-2</v>
      </c>
      <c r="M102" s="274">
        <f t="shared" si="32"/>
        <v>4.7000273037249997E-2</v>
      </c>
    </row>
    <row r="103" spans="1:39" s="184" customFormat="1" ht="15" hidden="1" x14ac:dyDescent="0.2">
      <c r="A103" s="271" t="s">
        <v>541</v>
      </c>
      <c r="B103" s="275">
        <f>B102</f>
        <v>5.1003564654479999E-2</v>
      </c>
      <c r="C103" s="275">
        <f t="shared" ref="C103:M103" si="33">(1+B103)*(1+C102)-1</f>
        <v>0.10250459143275026</v>
      </c>
      <c r="D103" s="275">
        <f t="shared" si="33"/>
        <v>0.1543226082549114</v>
      </c>
      <c r="E103" s="275">
        <f t="shared" si="33"/>
        <v>0.20857608601596289</v>
      </c>
      <c r="F103" s="275">
        <f t="shared" si="33"/>
        <v>0.26537949204500411</v>
      </c>
      <c r="G103" s="275">
        <f t="shared" si="33"/>
        <v>0.324852673666856</v>
      </c>
      <c r="H103" s="275">
        <f t="shared" si="33"/>
        <v>0.38712111106332903</v>
      </c>
      <c r="I103" s="275">
        <f t="shared" si="33"/>
        <v>0.45231618201903911</v>
      </c>
      <c r="J103" s="275">
        <f t="shared" si="33"/>
        <v>0.52057543911035054</v>
      </c>
      <c r="K103" s="275">
        <f t="shared" si="33"/>
        <v>0.59204289992227332</v>
      </c>
      <c r="L103" s="275">
        <f t="shared" si="33"/>
        <v>0.66686935090563559</v>
      </c>
      <c r="M103" s="275">
        <f t="shared" si="33"/>
        <v>0.74521266551562437</v>
      </c>
    </row>
    <row r="104" spans="1:39" s="184" customFormat="1" hidden="1" x14ac:dyDescent="0.2">
      <c r="A104" s="212"/>
      <c r="B104" s="276"/>
      <c r="C104" s="276"/>
      <c r="D104" s="276"/>
      <c r="E104" s="276"/>
      <c r="F104" s="276"/>
      <c r="G104" s="276"/>
      <c r="H104" s="276"/>
      <c r="I104" s="276"/>
      <c r="J104" s="276"/>
      <c r="K104" s="276"/>
      <c r="L104" s="276"/>
      <c r="M104" s="276"/>
    </row>
    <row r="105" spans="1:39" ht="12.75" hidden="1" x14ac:dyDescent="0.2">
      <c r="A105" s="210"/>
      <c r="B105" s="273">
        <v>2022</v>
      </c>
      <c r="C105" s="273">
        <f t="shared" ref="C105:M106" si="34">B105+1</f>
        <v>2023</v>
      </c>
      <c r="D105" s="273">
        <f t="shared" si="34"/>
        <v>2024</v>
      </c>
      <c r="E105" s="273">
        <f t="shared" si="34"/>
        <v>2025</v>
      </c>
      <c r="F105" s="273">
        <f t="shared" si="34"/>
        <v>2026</v>
      </c>
      <c r="G105" s="273">
        <f t="shared" si="34"/>
        <v>2027</v>
      </c>
      <c r="H105" s="273">
        <f t="shared" si="34"/>
        <v>2028</v>
      </c>
      <c r="I105" s="273">
        <f t="shared" si="34"/>
        <v>2029</v>
      </c>
      <c r="J105" s="273">
        <f t="shared" si="34"/>
        <v>2030</v>
      </c>
      <c r="K105" s="273">
        <f t="shared" si="34"/>
        <v>2031</v>
      </c>
      <c r="L105" s="273">
        <f t="shared" si="34"/>
        <v>2032</v>
      </c>
      <c r="M105" s="273">
        <f t="shared" si="34"/>
        <v>2033</v>
      </c>
      <c r="N105" s="208"/>
      <c r="O105" s="208"/>
      <c r="P105" s="208"/>
      <c r="Q105" s="208"/>
      <c r="R105" s="208"/>
      <c r="S105" s="208"/>
      <c r="T105" s="208"/>
      <c r="U105" s="208"/>
      <c r="V105" s="208"/>
      <c r="W105" s="208"/>
      <c r="X105" s="208"/>
      <c r="Y105" s="208"/>
      <c r="Z105" s="208"/>
      <c r="AA105" s="208"/>
      <c r="AB105" s="208"/>
      <c r="AC105" s="208"/>
      <c r="AD105" s="208"/>
      <c r="AE105" s="208"/>
      <c r="AF105" s="208"/>
      <c r="AG105" s="208"/>
    </row>
    <row r="106" spans="1:39" hidden="1" x14ac:dyDescent="0.2">
      <c r="A106" s="210"/>
      <c r="B106" s="277">
        <v>1</v>
      </c>
      <c r="C106" s="277">
        <f t="shared" si="34"/>
        <v>2</v>
      </c>
      <c r="D106" s="277">
        <f t="shared" si="34"/>
        <v>3</v>
      </c>
      <c r="E106" s="277">
        <f t="shared" si="34"/>
        <v>4</v>
      </c>
      <c r="F106" s="277">
        <f t="shared" si="34"/>
        <v>5</v>
      </c>
      <c r="G106" s="277">
        <f t="shared" si="34"/>
        <v>6</v>
      </c>
      <c r="H106" s="277">
        <f t="shared" si="34"/>
        <v>7</v>
      </c>
      <c r="I106" s="277">
        <f t="shared" si="34"/>
        <v>8</v>
      </c>
      <c r="J106" s="277">
        <f t="shared" si="34"/>
        <v>9</v>
      </c>
      <c r="K106" s="277">
        <f t="shared" si="34"/>
        <v>10</v>
      </c>
      <c r="L106" s="277">
        <f t="shared" si="34"/>
        <v>11</v>
      </c>
      <c r="M106" s="277">
        <f t="shared" si="34"/>
        <v>12</v>
      </c>
      <c r="N106" s="208"/>
      <c r="O106" s="208"/>
      <c r="P106" s="208"/>
      <c r="Q106" s="208"/>
      <c r="R106" s="208"/>
      <c r="S106" s="208"/>
      <c r="T106" s="208"/>
      <c r="U106" s="208"/>
      <c r="V106" s="208"/>
      <c r="W106" s="208"/>
      <c r="X106" s="208"/>
      <c r="Y106" s="208"/>
      <c r="Z106" s="208"/>
      <c r="AA106" s="208"/>
      <c r="AB106" s="208"/>
      <c r="AC106" s="208"/>
      <c r="AD106" s="208"/>
      <c r="AE106" s="208"/>
      <c r="AF106" s="208"/>
      <c r="AG106" s="208"/>
    </row>
    <row r="107" spans="1:39" ht="15" hidden="1" x14ac:dyDescent="0.2">
      <c r="A107" s="210"/>
      <c r="B107" s="278">
        <v>0.5</v>
      </c>
      <c r="C107" s="278">
        <f t="shared" ref="C107:M107" si="35">AVERAGE(B106:C106)</f>
        <v>1.5</v>
      </c>
      <c r="D107" s="278">
        <f t="shared" si="35"/>
        <v>2.5</v>
      </c>
      <c r="E107" s="278">
        <f t="shared" si="35"/>
        <v>3.5</v>
      </c>
      <c r="F107" s="278">
        <f t="shared" si="35"/>
        <v>4.5</v>
      </c>
      <c r="G107" s="278">
        <f t="shared" si="35"/>
        <v>5.5</v>
      </c>
      <c r="H107" s="278">
        <f t="shared" si="35"/>
        <v>6.5</v>
      </c>
      <c r="I107" s="278">
        <f t="shared" si="35"/>
        <v>7.5</v>
      </c>
      <c r="J107" s="278">
        <f t="shared" si="35"/>
        <v>8.5</v>
      </c>
      <c r="K107" s="278">
        <f t="shared" si="35"/>
        <v>9.5</v>
      </c>
      <c r="L107" s="278">
        <f t="shared" si="35"/>
        <v>10.5</v>
      </c>
      <c r="M107" s="278">
        <f t="shared" si="35"/>
        <v>11.5</v>
      </c>
      <c r="N107" s="208"/>
      <c r="O107" s="208"/>
      <c r="P107" s="208"/>
      <c r="Q107" s="208"/>
      <c r="R107" s="208"/>
      <c r="S107" s="208"/>
      <c r="T107" s="208"/>
      <c r="U107" s="208"/>
      <c r="V107" s="208"/>
      <c r="W107" s="208"/>
      <c r="X107" s="208"/>
      <c r="Y107" s="208"/>
      <c r="Z107" s="208"/>
      <c r="AA107" s="208"/>
      <c r="AB107" s="208"/>
      <c r="AC107" s="208"/>
      <c r="AD107" s="208"/>
      <c r="AE107" s="208"/>
      <c r="AF107" s="208"/>
      <c r="AG107" s="208"/>
    </row>
    <row r="108" spans="1:39" ht="12.75" hidden="1" x14ac:dyDescent="0.2">
      <c r="A108" s="210"/>
      <c r="B108" s="208"/>
      <c r="C108" s="208"/>
      <c r="D108" s="208"/>
      <c r="E108" s="208"/>
      <c r="F108" s="208"/>
      <c r="G108" s="208"/>
      <c r="H108" s="208"/>
      <c r="I108" s="208"/>
      <c r="J108" s="208"/>
      <c r="K108" s="208"/>
      <c r="L108" s="208"/>
      <c r="M108" s="208"/>
      <c r="N108" s="208"/>
      <c r="O108" s="208"/>
      <c r="P108" s="208"/>
      <c r="Q108" s="208"/>
      <c r="R108" s="208"/>
      <c r="S108" s="208"/>
      <c r="T108" s="208"/>
      <c r="U108" s="208"/>
      <c r="V108" s="208"/>
      <c r="W108" s="208"/>
      <c r="X108" s="208"/>
      <c r="Y108" s="208"/>
      <c r="Z108" s="208"/>
      <c r="AA108" s="208"/>
      <c r="AB108" s="208"/>
      <c r="AC108" s="208"/>
      <c r="AD108" s="208"/>
      <c r="AE108" s="208"/>
      <c r="AF108" s="208"/>
      <c r="AG108" s="208"/>
      <c r="AH108" s="208"/>
      <c r="AI108" s="208"/>
      <c r="AJ108" s="208"/>
      <c r="AK108" s="208"/>
      <c r="AL108" s="208"/>
      <c r="AM108" s="208"/>
    </row>
    <row r="109" spans="1:39" ht="12.75" x14ac:dyDescent="0.2">
      <c r="A109" s="210"/>
      <c r="B109" s="208"/>
      <c r="C109" s="208"/>
      <c r="D109" s="208"/>
      <c r="E109" s="208"/>
      <c r="F109" s="208"/>
      <c r="G109" s="208"/>
      <c r="H109" s="208"/>
      <c r="I109" s="208"/>
      <c r="J109" s="208"/>
      <c r="K109" s="208"/>
      <c r="L109" s="208"/>
      <c r="M109" s="208"/>
      <c r="N109" s="208"/>
      <c r="O109" s="208"/>
      <c r="P109" s="208"/>
      <c r="Q109" s="208"/>
      <c r="R109" s="208"/>
      <c r="S109" s="208"/>
      <c r="T109" s="208"/>
      <c r="U109" s="208"/>
      <c r="V109" s="208"/>
      <c r="W109" s="208"/>
      <c r="X109" s="208"/>
      <c r="Y109" s="208"/>
      <c r="Z109" s="208"/>
      <c r="AA109" s="208"/>
      <c r="AB109" s="208"/>
      <c r="AC109" s="208"/>
      <c r="AD109" s="208"/>
      <c r="AE109" s="208"/>
      <c r="AF109" s="208"/>
      <c r="AG109" s="208"/>
      <c r="AH109" s="208"/>
      <c r="AI109" s="208"/>
      <c r="AJ109" s="208"/>
      <c r="AK109" s="208"/>
      <c r="AL109" s="208"/>
      <c r="AM109" s="208"/>
    </row>
    <row r="110" spans="1:39" ht="12.75" x14ac:dyDescent="0.2">
      <c r="A110" s="210"/>
      <c r="B110" s="208"/>
      <c r="C110" s="208"/>
      <c r="D110" s="208"/>
      <c r="E110" s="208"/>
      <c r="F110" s="208"/>
      <c r="G110" s="208"/>
      <c r="H110" s="208"/>
      <c r="I110" s="208"/>
      <c r="J110" s="208"/>
      <c r="K110" s="208"/>
      <c r="L110" s="208"/>
      <c r="M110" s="208"/>
      <c r="N110" s="208"/>
      <c r="O110" s="208"/>
      <c r="P110" s="208"/>
      <c r="Q110" s="208"/>
      <c r="R110" s="208"/>
      <c r="S110" s="208"/>
      <c r="T110" s="208"/>
      <c r="U110" s="208"/>
      <c r="V110" s="208"/>
      <c r="W110" s="208"/>
      <c r="X110" s="208"/>
      <c r="Y110" s="208"/>
      <c r="Z110" s="208"/>
      <c r="AA110" s="208"/>
      <c r="AB110" s="208"/>
      <c r="AC110" s="208"/>
      <c r="AD110" s="208"/>
      <c r="AE110" s="208"/>
      <c r="AF110" s="208"/>
      <c r="AG110" s="208"/>
      <c r="AH110" s="208"/>
      <c r="AI110" s="208"/>
      <c r="AJ110" s="208"/>
      <c r="AK110" s="208"/>
      <c r="AL110" s="208"/>
      <c r="AM110" s="208"/>
    </row>
    <row r="111" spans="1:39" ht="12.75" x14ac:dyDescent="0.2">
      <c r="A111" s="210"/>
      <c r="B111" s="208"/>
      <c r="C111" s="208"/>
      <c r="D111" s="208"/>
      <c r="E111" s="208"/>
      <c r="F111" s="208"/>
      <c r="G111" s="208"/>
      <c r="H111" s="208"/>
      <c r="I111" s="208"/>
      <c r="J111" s="208"/>
      <c r="K111" s="208"/>
      <c r="L111" s="208"/>
      <c r="M111" s="208"/>
      <c r="N111" s="208"/>
      <c r="O111" s="208"/>
      <c r="P111" s="208"/>
      <c r="Q111" s="208"/>
      <c r="R111" s="208"/>
      <c r="S111" s="208"/>
      <c r="T111" s="208"/>
      <c r="U111" s="208"/>
      <c r="V111" s="208"/>
      <c r="W111" s="208"/>
      <c r="X111" s="208"/>
      <c r="Y111" s="208"/>
      <c r="Z111" s="208"/>
      <c r="AA111" s="208"/>
      <c r="AB111" s="208"/>
      <c r="AC111" s="208"/>
      <c r="AD111" s="208"/>
      <c r="AE111" s="208"/>
      <c r="AF111" s="208"/>
      <c r="AG111" s="208"/>
      <c r="AH111" s="208"/>
      <c r="AI111" s="208"/>
      <c r="AJ111" s="208"/>
      <c r="AK111" s="208"/>
      <c r="AL111" s="208"/>
      <c r="AM111" s="208"/>
    </row>
    <row r="112" spans="1:39" ht="12.75" x14ac:dyDescent="0.2">
      <c r="A112" s="210"/>
      <c r="B112" s="208"/>
      <c r="C112" s="208"/>
      <c r="D112" s="208"/>
      <c r="E112" s="208"/>
      <c r="F112" s="208"/>
      <c r="G112" s="208"/>
      <c r="H112" s="208"/>
      <c r="I112" s="208"/>
      <c r="J112" s="208"/>
      <c r="K112" s="208"/>
      <c r="L112" s="208"/>
      <c r="M112" s="208"/>
      <c r="N112" s="208"/>
      <c r="O112" s="208"/>
      <c r="P112" s="208"/>
      <c r="Q112" s="208"/>
      <c r="R112" s="208"/>
      <c r="S112" s="208"/>
      <c r="T112" s="208"/>
      <c r="U112" s="208"/>
      <c r="V112" s="208"/>
      <c r="W112" s="208"/>
      <c r="X112" s="208"/>
      <c r="Y112" s="208"/>
      <c r="Z112" s="208"/>
      <c r="AA112" s="208"/>
      <c r="AB112" s="208"/>
      <c r="AC112" s="208"/>
      <c r="AD112" s="208"/>
      <c r="AE112" s="208"/>
      <c r="AF112" s="208"/>
      <c r="AG112" s="208"/>
      <c r="AH112" s="208"/>
      <c r="AI112" s="208"/>
      <c r="AJ112" s="208"/>
      <c r="AK112" s="208"/>
      <c r="AL112" s="208"/>
      <c r="AM112" s="208"/>
    </row>
    <row r="113" spans="1:39" ht="12.75" x14ac:dyDescent="0.2">
      <c r="A113" s="210"/>
      <c r="B113" s="208"/>
      <c r="C113" s="208"/>
      <c r="D113" s="208"/>
      <c r="E113" s="208"/>
      <c r="F113" s="208"/>
      <c r="G113" s="208"/>
      <c r="H113" s="208"/>
      <c r="I113" s="208"/>
      <c r="J113" s="208"/>
      <c r="K113" s="208"/>
      <c r="L113" s="208"/>
      <c r="M113" s="208"/>
      <c r="N113" s="208"/>
      <c r="O113" s="208"/>
      <c r="P113" s="208"/>
      <c r="Q113" s="208"/>
      <c r="R113" s="208"/>
      <c r="S113" s="208"/>
      <c r="T113" s="208"/>
      <c r="U113" s="208"/>
      <c r="V113" s="208"/>
      <c r="W113" s="208"/>
      <c r="X113" s="208"/>
      <c r="Y113" s="208"/>
      <c r="Z113" s="208"/>
      <c r="AA113" s="208"/>
      <c r="AB113" s="208"/>
      <c r="AC113" s="208"/>
      <c r="AD113" s="208"/>
      <c r="AE113" s="208"/>
      <c r="AF113" s="208"/>
      <c r="AG113" s="208"/>
      <c r="AH113" s="208"/>
      <c r="AI113" s="208"/>
      <c r="AJ113" s="208"/>
      <c r="AK113" s="208"/>
      <c r="AL113" s="208"/>
      <c r="AM113" s="208"/>
    </row>
    <row r="114" spans="1:39" ht="12.75" x14ac:dyDescent="0.2">
      <c r="A114" s="210"/>
      <c r="B114" s="208"/>
      <c r="C114" s="208"/>
      <c r="D114" s="208"/>
      <c r="E114" s="208"/>
      <c r="F114" s="208"/>
      <c r="G114" s="208"/>
      <c r="H114" s="208"/>
      <c r="I114" s="208"/>
      <c r="J114" s="208"/>
      <c r="K114" s="208"/>
      <c r="L114" s="208"/>
      <c r="M114" s="208"/>
      <c r="N114" s="208"/>
      <c r="O114" s="208"/>
      <c r="P114" s="208"/>
      <c r="Q114" s="208"/>
      <c r="R114" s="208"/>
      <c r="S114" s="208"/>
      <c r="T114" s="208"/>
      <c r="U114" s="208"/>
      <c r="V114" s="208"/>
      <c r="W114" s="208"/>
      <c r="X114" s="208"/>
      <c r="Y114" s="208"/>
      <c r="Z114" s="208"/>
      <c r="AA114" s="208"/>
      <c r="AB114" s="208"/>
      <c r="AC114" s="208"/>
      <c r="AD114" s="208"/>
      <c r="AE114" s="208"/>
      <c r="AF114" s="208"/>
      <c r="AG114" s="208"/>
      <c r="AH114" s="208"/>
      <c r="AI114" s="208"/>
      <c r="AJ114" s="208"/>
      <c r="AK114" s="208"/>
      <c r="AL114" s="208"/>
      <c r="AM114" s="208"/>
    </row>
    <row r="115" spans="1:39" ht="12.75" x14ac:dyDescent="0.2">
      <c r="A115" s="210"/>
      <c r="B115" s="208"/>
      <c r="C115" s="208"/>
      <c r="D115" s="208"/>
      <c r="E115" s="208"/>
      <c r="F115" s="208"/>
      <c r="G115" s="208"/>
      <c r="H115" s="208"/>
      <c r="I115" s="208"/>
      <c r="J115" s="208"/>
      <c r="K115" s="208"/>
      <c r="L115" s="208"/>
      <c r="M115" s="208"/>
      <c r="N115" s="208"/>
      <c r="O115" s="208"/>
      <c r="P115" s="208"/>
      <c r="Q115" s="208"/>
      <c r="R115" s="208"/>
      <c r="S115" s="208"/>
      <c r="T115" s="208"/>
      <c r="U115" s="208"/>
      <c r="V115" s="208"/>
      <c r="W115" s="208"/>
      <c r="X115" s="208"/>
      <c r="Y115" s="208"/>
      <c r="Z115" s="208"/>
      <c r="AA115" s="208"/>
      <c r="AB115" s="208"/>
      <c r="AC115" s="208"/>
      <c r="AD115" s="208"/>
      <c r="AE115" s="208"/>
      <c r="AF115" s="208"/>
      <c r="AG115" s="208"/>
      <c r="AH115" s="208"/>
      <c r="AI115" s="208"/>
      <c r="AJ115" s="208"/>
      <c r="AK115" s="208"/>
      <c r="AL115" s="208"/>
      <c r="AM115" s="208"/>
    </row>
    <row r="116" spans="1:39" ht="12.75" x14ac:dyDescent="0.2">
      <c r="A116" s="210"/>
      <c r="B116" s="208"/>
      <c r="C116" s="208"/>
      <c r="D116" s="208"/>
      <c r="E116" s="208"/>
      <c r="F116" s="208"/>
      <c r="G116" s="208"/>
      <c r="H116" s="208"/>
      <c r="I116" s="208"/>
      <c r="J116" s="208"/>
      <c r="K116" s="208"/>
      <c r="L116" s="208"/>
      <c r="M116" s="208"/>
      <c r="N116" s="208"/>
      <c r="O116" s="208"/>
      <c r="P116" s="208"/>
      <c r="Q116" s="208"/>
      <c r="R116" s="208"/>
      <c r="S116" s="208"/>
      <c r="T116" s="208"/>
      <c r="U116" s="208"/>
      <c r="V116" s="208"/>
      <c r="W116" s="208"/>
      <c r="X116" s="208"/>
      <c r="Y116" s="208"/>
      <c r="Z116" s="208"/>
      <c r="AA116" s="208"/>
      <c r="AB116" s="208"/>
      <c r="AC116" s="208"/>
      <c r="AD116" s="208"/>
      <c r="AE116" s="208"/>
      <c r="AF116" s="208"/>
      <c r="AG116" s="208"/>
      <c r="AH116" s="208"/>
      <c r="AI116" s="208"/>
      <c r="AJ116" s="208"/>
      <c r="AK116" s="208"/>
      <c r="AL116" s="208"/>
      <c r="AM116" s="208"/>
    </row>
    <row r="117" spans="1:39" ht="12.75" x14ac:dyDescent="0.2">
      <c r="A117" s="210"/>
      <c r="B117" s="208"/>
      <c r="C117" s="208"/>
      <c r="D117" s="208"/>
      <c r="E117" s="208"/>
      <c r="F117" s="208"/>
      <c r="G117" s="208"/>
      <c r="H117" s="208"/>
      <c r="I117" s="208"/>
      <c r="J117" s="208"/>
      <c r="K117" s="208"/>
      <c r="L117" s="208"/>
      <c r="M117" s="208"/>
      <c r="N117" s="208"/>
      <c r="O117" s="208"/>
      <c r="P117" s="208"/>
      <c r="Q117" s="208"/>
      <c r="R117" s="208"/>
      <c r="S117" s="208"/>
      <c r="T117" s="208"/>
      <c r="U117" s="208"/>
      <c r="V117" s="208"/>
      <c r="W117" s="208"/>
      <c r="X117" s="208"/>
      <c r="Y117" s="208"/>
      <c r="Z117" s="208"/>
      <c r="AA117" s="208"/>
      <c r="AB117" s="208"/>
      <c r="AC117" s="208"/>
      <c r="AD117" s="208"/>
      <c r="AE117" s="208"/>
      <c r="AF117" s="208"/>
      <c r="AG117" s="208"/>
      <c r="AH117" s="208"/>
      <c r="AI117" s="208"/>
      <c r="AJ117" s="208"/>
      <c r="AK117" s="208"/>
      <c r="AL117" s="208"/>
      <c r="AM117" s="208"/>
    </row>
    <row r="118" spans="1:39" ht="12.75" x14ac:dyDescent="0.2">
      <c r="A118" s="210"/>
      <c r="B118" s="208"/>
      <c r="C118" s="208"/>
      <c r="D118" s="208"/>
      <c r="E118" s="208"/>
      <c r="F118" s="208"/>
      <c r="G118" s="208"/>
      <c r="H118" s="208"/>
      <c r="I118" s="208"/>
      <c r="J118" s="208"/>
      <c r="K118" s="208"/>
      <c r="L118" s="208"/>
      <c r="M118" s="208"/>
      <c r="N118" s="208"/>
      <c r="O118" s="208"/>
      <c r="P118" s="208"/>
      <c r="Q118" s="208"/>
      <c r="R118" s="208"/>
      <c r="S118" s="208"/>
      <c r="T118" s="208"/>
      <c r="U118" s="208"/>
      <c r="V118" s="208"/>
      <c r="W118" s="208"/>
      <c r="X118" s="208"/>
      <c r="Y118" s="208"/>
      <c r="Z118" s="208"/>
      <c r="AA118" s="208"/>
      <c r="AB118" s="208"/>
      <c r="AC118" s="208"/>
      <c r="AD118" s="208"/>
      <c r="AE118" s="208"/>
      <c r="AF118" s="208"/>
      <c r="AG118" s="208"/>
      <c r="AH118" s="208"/>
      <c r="AI118" s="208"/>
      <c r="AJ118" s="208"/>
      <c r="AK118" s="208"/>
      <c r="AL118" s="208"/>
      <c r="AM118" s="208"/>
    </row>
    <row r="119" spans="1:39" ht="12.75" x14ac:dyDescent="0.2">
      <c r="A119" s="210"/>
      <c r="B119" s="208"/>
      <c r="C119" s="208"/>
      <c r="D119" s="208"/>
      <c r="E119" s="208"/>
      <c r="F119" s="208"/>
      <c r="G119" s="208"/>
      <c r="H119" s="208"/>
      <c r="I119" s="208"/>
      <c r="J119" s="208"/>
      <c r="K119" s="208"/>
      <c r="L119" s="208"/>
      <c r="M119" s="208"/>
      <c r="N119" s="208"/>
      <c r="O119" s="208"/>
      <c r="P119" s="208"/>
      <c r="Q119" s="208"/>
      <c r="R119" s="208"/>
      <c r="S119" s="208"/>
      <c r="T119" s="208"/>
      <c r="U119" s="208"/>
      <c r="V119" s="208"/>
      <c r="W119" s="208"/>
      <c r="X119" s="208"/>
      <c r="Y119" s="208"/>
      <c r="Z119" s="208"/>
      <c r="AA119" s="208"/>
      <c r="AB119" s="208"/>
      <c r="AC119" s="208"/>
      <c r="AD119" s="208"/>
      <c r="AE119" s="208"/>
      <c r="AF119" s="208"/>
      <c r="AG119" s="208"/>
      <c r="AH119" s="208"/>
      <c r="AI119" s="208"/>
      <c r="AJ119" s="208"/>
      <c r="AK119" s="208"/>
      <c r="AL119" s="208"/>
      <c r="AM119" s="208"/>
    </row>
    <row r="120" spans="1:39" ht="12.75" x14ac:dyDescent="0.2">
      <c r="A120" s="210"/>
      <c r="B120" s="208"/>
      <c r="C120" s="208"/>
      <c r="D120" s="208"/>
      <c r="E120" s="208"/>
      <c r="F120" s="208"/>
      <c r="G120" s="208"/>
      <c r="H120" s="208"/>
      <c r="I120" s="208"/>
      <c r="J120" s="208"/>
      <c r="K120" s="208"/>
      <c r="L120" s="208"/>
      <c r="M120" s="208"/>
      <c r="N120" s="208"/>
      <c r="O120" s="208"/>
      <c r="P120" s="208"/>
      <c r="Q120" s="208"/>
      <c r="R120" s="208"/>
      <c r="S120" s="208"/>
      <c r="T120" s="208"/>
      <c r="U120" s="208"/>
      <c r="V120" s="208"/>
      <c r="W120" s="208"/>
      <c r="X120" s="208"/>
      <c r="Y120" s="208"/>
      <c r="Z120" s="208"/>
      <c r="AA120" s="208"/>
      <c r="AB120" s="208"/>
      <c r="AC120" s="208"/>
      <c r="AD120" s="208"/>
      <c r="AE120" s="208"/>
      <c r="AF120" s="208"/>
      <c r="AG120" s="208"/>
      <c r="AH120" s="208"/>
      <c r="AI120" s="208"/>
      <c r="AJ120" s="208"/>
      <c r="AK120" s="208"/>
      <c r="AL120" s="208"/>
      <c r="AM120" s="208"/>
    </row>
    <row r="121" spans="1:39" ht="12.75" x14ac:dyDescent="0.2">
      <c r="A121" s="210"/>
      <c r="B121" s="208"/>
      <c r="C121" s="208"/>
      <c r="D121" s="208"/>
      <c r="E121" s="208"/>
      <c r="F121" s="208"/>
      <c r="G121" s="208"/>
      <c r="H121" s="208"/>
      <c r="I121" s="208"/>
      <c r="J121" s="208"/>
      <c r="K121" s="208"/>
      <c r="L121" s="208"/>
      <c r="M121" s="208"/>
      <c r="N121" s="208"/>
      <c r="O121" s="208"/>
      <c r="P121" s="208"/>
      <c r="Q121" s="208"/>
      <c r="R121" s="208"/>
      <c r="S121" s="208"/>
      <c r="T121" s="208"/>
      <c r="U121" s="208"/>
      <c r="V121" s="208"/>
      <c r="W121" s="208"/>
      <c r="X121" s="208"/>
      <c r="Y121" s="208"/>
      <c r="Z121" s="208"/>
      <c r="AA121" s="208"/>
      <c r="AB121" s="208"/>
      <c r="AC121" s="208"/>
      <c r="AD121" s="208"/>
      <c r="AE121" s="208"/>
      <c r="AF121" s="208"/>
      <c r="AG121" s="208"/>
      <c r="AH121" s="208"/>
      <c r="AI121" s="208"/>
      <c r="AJ121" s="208"/>
      <c r="AK121" s="208"/>
      <c r="AL121" s="208"/>
      <c r="AM121" s="208"/>
    </row>
    <row r="122" spans="1:39" ht="12.75" x14ac:dyDescent="0.2">
      <c r="A122" s="209"/>
      <c r="B122" s="207"/>
      <c r="C122" s="207"/>
      <c r="D122" s="207"/>
      <c r="E122" s="207"/>
      <c r="F122" s="207"/>
      <c r="G122" s="207"/>
      <c r="H122" s="207"/>
      <c r="I122" s="207"/>
      <c r="J122" s="207"/>
      <c r="K122" s="207"/>
      <c r="L122" s="207"/>
      <c r="M122" s="207"/>
      <c r="N122" s="207"/>
      <c r="O122" s="207"/>
      <c r="P122" s="207"/>
      <c r="Q122" s="207"/>
      <c r="R122" s="207"/>
      <c r="S122" s="207"/>
      <c r="T122" s="207"/>
      <c r="U122" s="207"/>
      <c r="V122" s="207"/>
      <c r="W122" s="207"/>
      <c r="X122" s="207"/>
      <c r="Y122" s="207"/>
      <c r="Z122" s="207"/>
      <c r="AA122" s="207"/>
      <c r="AB122" s="207"/>
      <c r="AC122" s="207"/>
      <c r="AD122" s="207"/>
      <c r="AE122" s="207"/>
      <c r="AF122" s="207"/>
      <c r="AG122" s="207"/>
      <c r="AH122" s="207"/>
      <c r="AI122" s="207"/>
      <c r="AJ122" s="207"/>
      <c r="AK122" s="207"/>
      <c r="AL122" s="207"/>
      <c r="AM122" s="207"/>
    </row>
    <row r="123" spans="1:39" ht="12.75" x14ac:dyDescent="0.2">
      <c r="A123" s="209"/>
      <c r="B123" s="207"/>
      <c r="C123" s="207"/>
      <c r="D123" s="207"/>
      <c r="E123" s="207"/>
      <c r="F123" s="207"/>
      <c r="G123" s="207"/>
      <c r="H123" s="207"/>
      <c r="I123" s="207"/>
      <c r="J123" s="207"/>
      <c r="K123" s="207"/>
      <c r="L123" s="207"/>
      <c r="M123" s="207"/>
      <c r="N123" s="207"/>
      <c r="O123" s="207"/>
      <c r="P123" s="207"/>
      <c r="Q123" s="207"/>
      <c r="R123" s="207"/>
      <c r="S123" s="207"/>
      <c r="T123" s="207"/>
      <c r="U123" s="207"/>
      <c r="V123" s="207"/>
      <c r="W123" s="207"/>
      <c r="X123" s="207"/>
      <c r="Y123" s="207"/>
      <c r="Z123" s="207"/>
      <c r="AA123" s="207"/>
      <c r="AB123" s="207"/>
      <c r="AC123" s="207"/>
      <c r="AD123" s="207"/>
      <c r="AE123" s="207"/>
      <c r="AF123" s="207"/>
      <c r="AG123" s="207"/>
      <c r="AH123" s="207"/>
      <c r="AI123" s="207"/>
      <c r="AJ123" s="207"/>
      <c r="AK123" s="207"/>
      <c r="AL123" s="207"/>
      <c r="AM123" s="207"/>
    </row>
    <row r="124" spans="1:39" ht="12.75" x14ac:dyDescent="0.2">
      <c r="A124" s="209"/>
      <c r="B124" s="207"/>
      <c r="C124" s="207"/>
      <c r="D124" s="207"/>
      <c r="E124" s="207"/>
      <c r="F124" s="207"/>
      <c r="G124" s="207"/>
      <c r="H124" s="207"/>
      <c r="I124" s="207"/>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7"/>
      <c r="AG124" s="207"/>
      <c r="AH124" s="207"/>
      <c r="AI124" s="207"/>
      <c r="AJ124" s="207"/>
      <c r="AK124" s="207"/>
      <c r="AL124" s="207"/>
      <c r="AM124" s="207"/>
    </row>
    <row r="125" spans="1:39" ht="12.75" x14ac:dyDescent="0.2">
      <c r="A125" s="209"/>
      <c r="B125" s="207"/>
      <c r="C125" s="207"/>
      <c r="D125" s="207"/>
      <c r="E125" s="207"/>
      <c r="F125" s="207"/>
      <c r="G125" s="207"/>
      <c r="H125" s="207"/>
      <c r="I125" s="207"/>
      <c r="J125" s="207"/>
      <c r="K125" s="207"/>
      <c r="L125" s="207"/>
      <c r="M125" s="207"/>
      <c r="N125" s="207"/>
      <c r="O125" s="207"/>
      <c r="P125" s="207"/>
      <c r="Q125" s="207"/>
      <c r="R125" s="207"/>
      <c r="S125" s="207"/>
      <c r="T125" s="207"/>
      <c r="U125" s="207"/>
      <c r="V125" s="207"/>
      <c r="W125" s="207"/>
      <c r="X125" s="207"/>
      <c r="Y125" s="207"/>
      <c r="Z125" s="207"/>
      <c r="AA125" s="207"/>
      <c r="AB125" s="207"/>
      <c r="AC125" s="207"/>
      <c r="AD125" s="207"/>
      <c r="AE125" s="207"/>
      <c r="AF125" s="207"/>
      <c r="AG125" s="207"/>
      <c r="AH125" s="207"/>
      <c r="AI125" s="207"/>
      <c r="AJ125" s="207"/>
      <c r="AK125" s="207"/>
      <c r="AL125" s="207"/>
      <c r="AM125" s="207"/>
    </row>
    <row r="126" spans="1:39" ht="12.75" x14ac:dyDescent="0.2">
      <c r="A126" s="209"/>
      <c r="B126" s="207"/>
      <c r="C126" s="207"/>
      <c r="D126" s="207"/>
      <c r="E126" s="207"/>
      <c r="F126" s="207"/>
      <c r="G126" s="207"/>
      <c r="H126" s="207"/>
      <c r="I126" s="207"/>
      <c r="J126" s="207"/>
      <c r="K126" s="207"/>
      <c r="L126" s="207"/>
      <c r="M126" s="207"/>
      <c r="N126" s="207"/>
      <c r="O126" s="207"/>
      <c r="P126" s="207"/>
      <c r="Q126" s="207"/>
      <c r="R126" s="207"/>
      <c r="S126" s="207"/>
      <c r="T126" s="207"/>
      <c r="U126" s="207"/>
      <c r="V126" s="207"/>
      <c r="W126" s="207"/>
      <c r="X126" s="207"/>
      <c r="Y126" s="207"/>
      <c r="Z126" s="207"/>
      <c r="AA126" s="207"/>
      <c r="AB126" s="207"/>
      <c r="AC126" s="207"/>
      <c r="AD126" s="207"/>
      <c r="AE126" s="207"/>
      <c r="AF126" s="207"/>
      <c r="AG126" s="207"/>
      <c r="AH126" s="207"/>
      <c r="AI126" s="207"/>
      <c r="AJ126" s="207"/>
      <c r="AK126" s="207"/>
      <c r="AL126" s="207"/>
      <c r="AM126" s="207"/>
    </row>
    <row r="127" spans="1:39" ht="12.75" x14ac:dyDescent="0.2">
      <c r="A127" s="209"/>
      <c r="B127" s="207"/>
      <c r="C127" s="207"/>
      <c r="D127" s="207"/>
      <c r="E127" s="207"/>
      <c r="F127" s="207"/>
      <c r="G127" s="207"/>
      <c r="H127" s="207"/>
      <c r="I127" s="207"/>
      <c r="J127" s="207"/>
      <c r="K127" s="207"/>
      <c r="L127" s="207"/>
      <c r="M127" s="207"/>
      <c r="N127" s="207"/>
      <c r="O127" s="207"/>
      <c r="P127" s="207"/>
      <c r="Q127" s="207"/>
      <c r="R127" s="207"/>
      <c r="S127" s="207"/>
      <c r="T127" s="207"/>
      <c r="U127" s="207"/>
      <c r="V127" s="207"/>
      <c r="W127" s="207"/>
      <c r="X127" s="207"/>
      <c r="Y127" s="207"/>
      <c r="Z127" s="207"/>
      <c r="AA127" s="207"/>
      <c r="AB127" s="207"/>
      <c r="AC127" s="207"/>
      <c r="AD127" s="207"/>
      <c r="AE127" s="207"/>
      <c r="AF127" s="207"/>
      <c r="AG127" s="207"/>
      <c r="AH127" s="207"/>
      <c r="AI127" s="207"/>
      <c r="AJ127" s="207"/>
      <c r="AK127" s="207"/>
      <c r="AL127" s="207"/>
      <c r="AM127" s="207"/>
    </row>
    <row r="128" spans="1:39" ht="12.75" x14ac:dyDescent="0.2">
      <c r="A128" s="209"/>
      <c r="B128" s="207"/>
      <c r="C128" s="207"/>
      <c r="D128" s="207"/>
      <c r="E128" s="207"/>
      <c r="F128" s="207"/>
      <c r="G128" s="207"/>
      <c r="H128" s="207"/>
      <c r="I128" s="207"/>
      <c r="J128" s="207"/>
      <c r="K128" s="207"/>
      <c r="L128" s="207"/>
      <c r="M128" s="207"/>
      <c r="N128" s="207"/>
      <c r="O128" s="207"/>
      <c r="P128" s="207"/>
      <c r="Q128" s="207"/>
      <c r="R128" s="207"/>
      <c r="S128" s="207"/>
      <c r="T128" s="207"/>
      <c r="U128" s="207"/>
      <c r="V128" s="207"/>
      <c r="W128" s="207"/>
      <c r="X128" s="207"/>
      <c r="Y128" s="207"/>
      <c r="Z128" s="207"/>
      <c r="AA128" s="207"/>
      <c r="AB128" s="207"/>
      <c r="AC128" s="207"/>
      <c r="AD128" s="207"/>
      <c r="AE128" s="207"/>
      <c r="AF128" s="207"/>
      <c r="AG128" s="207"/>
      <c r="AH128" s="207"/>
      <c r="AI128" s="207"/>
      <c r="AJ128" s="207"/>
      <c r="AK128" s="207"/>
      <c r="AL128" s="207"/>
      <c r="AM128" s="207"/>
    </row>
    <row r="129" spans="1:39" ht="12.75" x14ac:dyDescent="0.2">
      <c r="A129" s="209"/>
      <c r="B129" s="207"/>
      <c r="C129" s="207"/>
      <c r="D129" s="207"/>
      <c r="E129" s="207"/>
      <c r="F129" s="207"/>
      <c r="G129" s="207"/>
      <c r="H129" s="207"/>
      <c r="I129" s="207"/>
      <c r="J129" s="207"/>
      <c r="K129" s="207"/>
      <c r="L129" s="207"/>
      <c r="M129" s="207"/>
      <c r="N129" s="207"/>
      <c r="O129" s="207"/>
      <c r="P129" s="207"/>
      <c r="Q129" s="207"/>
      <c r="R129" s="207"/>
      <c r="S129" s="207"/>
      <c r="T129" s="207"/>
      <c r="U129" s="207"/>
      <c r="V129" s="207"/>
      <c r="W129" s="207"/>
      <c r="X129" s="207"/>
      <c r="Y129" s="207"/>
      <c r="Z129" s="207"/>
      <c r="AA129" s="207"/>
      <c r="AB129" s="207"/>
      <c r="AC129" s="207"/>
      <c r="AD129" s="207"/>
      <c r="AE129" s="207"/>
      <c r="AF129" s="207"/>
      <c r="AG129" s="207"/>
      <c r="AH129" s="207"/>
      <c r="AI129" s="207"/>
      <c r="AJ129" s="207"/>
      <c r="AK129" s="207"/>
      <c r="AL129" s="207"/>
      <c r="AM129" s="207"/>
    </row>
    <row r="130" spans="1:39" ht="12.75" x14ac:dyDescent="0.2">
      <c r="A130" s="209"/>
      <c r="B130" s="207"/>
      <c r="C130" s="207"/>
      <c r="D130" s="207"/>
      <c r="E130" s="207"/>
      <c r="F130" s="207"/>
      <c r="G130" s="207"/>
      <c r="H130" s="207"/>
      <c r="I130" s="207"/>
      <c r="J130" s="207"/>
      <c r="K130" s="207"/>
      <c r="L130" s="207"/>
      <c r="M130" s="207"/>
      <c r="N130" s="207"/>
      <c r="O130" s="207"/>
      <c r="P130" s="207"/>
      <c r="Q130" s="207"/>
      <c r="R130" s="207"/>
      <c r="S130" s="207"/>
      <c r="T130" s="207"/>
      <c r="U130" s="207"/>
      <c r="V130" s="207"/>
      <c r="W130" s="207"/>
      <c r="X130" s="207"/>
      <c r="Y130" s="207"/>
      <c r="Z130" s="207"/>
      <c r="AA130" s="207"/>
      <c r="AB130" s="207"/>
      <c r="AC130" s="207"/>
      <c r="AD130" s="207"/>
      <c r="AE130" s="207"/>
      <c r="AF130" s="207"/>
      <c r="AG130" s="207"/>
      <c r="AH130" s="207"/>
      <c r="AI130" s="207"/>
      <c r="AJ130" s="207"/>
      <c r="AK130" s="207"/>
      <c r="AL130" s="207"/>
      <c r="AM130" s="207"/>
    </row>
    <row r="131" spans="1:39" ht="12.75" x14ac:dyDescent="0.2">
      <c r="A131" s="209"/>
      <c r="B131" s="207"/>
      <c r="C131" s="207"/>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07"/>
      <c r="AD131" s="207"/>
      <c r="AE131" s="207"/>
      <c r="AF131" s="207"/>
      <c r="AG131" s="207"/>
      <c r="AH131" s="207"/>
      <c r="AI131" s="207"/>
      <c r="AJ131" s="207"/>
      <c r="AK131" s="207"/>
      <c r="AL131" s="207"/>
      <c r="AM131" s="207"/>
    </row>
    <row r="132" spans="1:39" ht="12.75" x14ac:dyDescent="0.2">
      <c r="A132" s="209"/>
      <c r="B132" s="207"/>
      <c r="C132" s="207"/>
      <c r="D132" s="207"/>
      <c r="E132" s="207"/>
      <c r="F132" s="207"/>
      <c r="G132" s="207"/>
      <c r="H132" s="207"/>
      <c r="I132" s="207"/>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07"/>
      <c r="AG132" s="207"/>
      <c r="AH132" s="207"/>
      <c r="AI132" s="207"/>
      <c r="AJ132" s="207"/>
      <c r="AK132" s="207"/>
      <c r="AL132" s="207"/>
      <c r="AM132" s="207"/>
    </row>
    <row r="133" spans="1:39" ht="12.75" x14ac:dyDescent="0.2">
      <c r="A133" s="209"/>
      <c r="B133" s="207"/>
      <c r="C133" s="207"/>
      <c r="D133" s="207"/>
      <c r="E133" s="207"/>
      <c r="F133" s="207"/>
      <c r="G133" s="207"/>
      <c r="H133" s="207"/>
      <c r="I133" s="207"/>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07"/>
      <c r="AG133" s="207"/>
      <c r="AH133" s="207"/>
      <c r="AI133" s="207"/>
      <c r="AJ133" s="207"/>
      <c r="AK133" s="207"/>
      <c r="AL133" s="207"/>
      <c r="AM133" s="207"/>
    </row>
    <row r="134" spans="1:39" ht="12.75" x14ac:dyDescent="0.2">
      <c r="A134" s="209"/>
      <c r="B134" s="207"/>
      <c r="C134" s="207"/>
      <c r="D134" s="207"/>
      <c r="E134" s="207"/>
      <c r="F134" s="207"/>
      <c r="G134" s="207"/>
      <c r="H134" s="207"/>
      <c r="I134" s="207"/>
      <c r="J134" s="207"/>
      <c r="K134" s="207"/>
      <c r="L134" s="207"/>
      <c r="M134" s="207"/>
      <c r="N134" s="207"/>
      <c r="O134" s="207"/>
      <c r="P134" s="207"/>
      <c r="Q134" s="207"/>
      <c r="R134" s="207"/>
      <c r="S134" s="207"/>
      <c r="T134" s="207"/>
      <c r="U134" s="207"/>
      <c r="V134" s="207"/>
      <c r="W134" s="207"/>
      <c r="X134" s="207"/>
      <c r="Y134" s="207"/>
      <c r="Z134" s="207"/>
      <c r="AA134" s="207"/>
      <c r="AB134" s="207"/>
      <c r="AC134" s="207"/>
      <c r="AD134" s="207"/>
      <c r="AE134" s="207"/>
      <c r="AF134" s="207"/>
      <c r="AG134" s="207"/>
      <c r="AH134" s="207"/>
      <c r="AI134" s="207"/>
      <c r="AJ134" s="207"/>
      <c r="AK134" s="207"/>
      <c r="AL134" s="207"/>
      <c r="AM134" s="207"/>
    </row>
    <row r="135" spans="1:39" ht="12.75" x14ac:dyDescent="0.2">
      <c r="A135" s="209"/>
      <c r="B135" s="207"/>
      <c r="C135" s="207"/>
      <c r="D135" s="207"/>
      <c r="E135" s="207"/>
      <c r="F135" s="207"/>
      <c r="G135" s="207"/>
      <c r="H135" s="207"/>
      <c r="I135" s="207"/>
      <c r="J135" s="207"/>
      <c r="K135" s="207"/>
      <c r="L135" s="207"/>
      <c r="M135" s="207"/>
      <c r="N135" s="207"/>
      <c r="O135" s="207"/>
      <c r="P135" s="207"/>
      <c r="Q135" s="207"/>
      <c r="R135" s="207"/>
      <c r="S135" s="207"/>
      <c r="T135" s="207"/>
      <c r="U135" s="207"/>
      <c r="V135" s="207"/>
      <c r="W135" s="207"/>
      <c r="X135" s="207"/>
      <c r="Y135" s="207"/>
      <c r="Z135" s="207"/>
      <c r="AA135" s="207"/>
      <c r="AB135" s="207"/>
      <c r="AC135" s="207"/>
      <c r="AD135" s="207"/>
      <c r="AE135" s="207"/>
      <c r="AF135" s="207"/>
      <c r="AG135" s="207"/>
      <c r="AH135" s="207"/>
      <c r="AI135" s="207"/>
      <c r="AJ135" s="207"/>
      <c r="AK135" s="207"/>
      <c r="AL135" s="207"/>
      <c r="AM135" s="207"/>
    </row>
    <row r="136" spans="1:39" ht="12.75" x14ac:dyDescent="0.2">
      <c r="A136" s="209"/>
      <c r="B136" s="207"/>
      <c r="C136" s="207"/>
      <c r="D136" s="207"/>
      <c r="E136" s="207"/>
      <c r="F136" s="207"/>
      <c r="G136" s="207"/>
      <c r="H136" s="207"/>
      <c r="I136" s="207"/>
      <c r="J136" s="207"/>
      <c r="K136" s="207"/>
      <c r="L136" s="207"/>
      <c r="M136" s="207"/>
      <c r="N136" s="207"/>
      <c r="O136" s="207"/>
      <c r="P136" s="207"/>
      <c r="Q136" s="207"/>
      <c r="R136" s="207"/>
      <c r="S136" s="207"/>
      <c r="T136" s="207"/>
      <c r="U136" s="207"/>
      <c r="V136" s="207"/>
      <c r="W136" s="207"/>
      <c r="X136" s="207"/>
      <c r="Y136" s="207"/>
      <c r="Z136" s="207"/>
      <c r="AA136" s="207"/>
      <c r="AB136" s="207"/>
      <c r="AC136" s="207"/>
      <c r="AD136" s="207"/>
      <c r="AE136" s="207"/>
      <c r="AF136" s="207"/>
      <c r="AG136" s="207"/>
      <c r="AH136" s="207"/>
      <c r="AI136" s="207"/>
      <c r="AJ136" s="207"/>
      <c r="AK136" s="207"/>
      <c r="AL136" s="207"/>
      <c r="AM136" s="207"/>
    </row>
    <row r="137" spans="1:39" ht="12.75" x14ac:dyDescent="0.2">
      <c r="A137" s="209"/>
      <c r="B137" s="207"/>
      <c r="C137" s="207"/>
      <c r="D137" s="207"/>
      <c r="E137" s="207"/>
      <c r="F137" s="207"/>
      <c r="G137" s="207"/>
      <c r="H137" s="207"/>
      <c r="I137" s="207"/>
      <c r="J137" s="207"/>
      <c r="K137" s="207"/>
      <c r="L137" s="207"/>
      <c r="M137" s="207"/>
      <c r="N137" s="207"/>
      <c r="O137" s="207"/>
      <c r="P137" s="207"/>
      <c r="Q137" s="207"/>
      <c r="R137" s="207"/>
      <c r="S137" s="207"/>
      <c r="T137" s="207"/>
      <c r="U137" s="207"/>
      <c r="V137" s="207"/>
      <c r="W137" s="207"/>
      <c r="X137" s="207"/>
      <c r="Y137" s="207"/>
      <c r="Z137" s="207"/>
      <c r="AA137" s="207"/>
      <c r="AB137" s="207"/>
      <c r="AC137" s="207"/>
      <c r="AD137" s="207"/>
      <c r="AE137" s="207"/>
      <c r="AF137" s="207"/>
      <c r="AG137" s="207"/>
      <c r="AH137" s="207"/>
      <c r="AI137" s="207"/>
      <c r="AJ137" s="207"/>
      <c r="AK137" s="207"/>
      <c r="AL137" s="207"/>
      <c r="AM137" s="207"/>
    </row>
    <row r="138" spans="1:39" ht="12.75" x14ac:dyDescent="0.2">
      <c r="A138" s="209"/>
      <c r="B138" s="207"/>
      <c r="C138" s="207"/>
      <c r="D138" s="207"/>
      <c r="E138" s="207"/>
      <c r="F138" s="207"/>
      <c r="G138" s="207"/>
      <c r="H138" s="207"/>
      <c r="I138" s="207"/>
      <c r="J138" s="207"/>
      <c r="K138" s="207"/>
      <c r="L138" s="207"/>
      <c r="M138" s="207"/>
      <c r="N138" s="207"/>
      <c r="O138" s="207"/>
      <c r="P138" s="207"/>
      <c r="Q138" s="207"/>
      <c r="R138" s="207"/>
      <c r="S138" s="207"/>
      <c r="T138" s="207"/>
      <c r="U138" s="207"/>
      <c r="V138" s="207"/>
      <c r="W138" s="207"/>
      <c r="X138" s="207"/>
      <c r="Y138" s="207"/>
      <c r="Z138" s="207"/>
      <c r="AA138" s="207"/>
      <c r="AB138" s="207"/>
      <c r="AC138" s="207"/>
      <c r="AD138" s="207"/>
      <c r="AE138" s="207"/>
      <c r="AF138" s="207"/>
      <c r="AG138" s="207"/>
      <c r="AH138" s="207"/>
      <c r="AI138" s="207"/>
      <c r="AJ138" s="207"/>
      <c r="AK138" s="207"/>
      <c r="AL138" s="207"/>
      <c r="AM138" s="207"/>
    </row>
    <row r="139" spans="1:39" ht="12.75" x14ac:dyDescent="0.2">
      <c r="A139" s="209"/>
      <c r="B139" s="207"/>
      <c r="C139" s="207"/>
      <c r="D139" s="207"/>
      <c r="E139" s="207"/>
      <c r="F139" s="207"/>
      <c r="G139" s="207"/>
      <c r="H139" s="207"/>
      <c r="I139" s="207"/>
      <c r="J139" s="207"/>
      <c r="K139" s="207"/>
      <c r="L139" s="207"/>
      <c r="M139" s="207"/>
      <c r="N139" s="207"/>
      <c r="O139" s="207"/>
      <c r="P139" s="207"/>
      <c r="Q139" s="207"/>
      <c r="R139" s="207"/>
      <c r="S139" s="207"/>
      <c r="T139" s="207"/>
      <c r="U139" s="207"/>
      <c r="V139" s="207"/>
      <c r="W139" s="207"/>
      <c r="X139" s="207"/>
      <c r="Y139" s="207"/>
      <c r="Z139" s="207"/>
      <c r="AA139" s="207"/>
      <c r="AB139" s="207"/>
      <c r="AC139" s="207"/>
      <c r="AD139" s="207"/>
      <c r="AE139" s="207"/>
      <c r="AF139" s="207"/>
      <c r="AG139" s="207"/>
      <c r="AH139" s="207"/>
      <c r="AI139" s="207"/>
      <c r="AJ139" s="207"/>
      <c r="AK139" s="207"/>
      <c r="AL139" s="207"/>
      <c r="AM139" s="207"/>
    </row>
    <row r="140" spans="1:39" ht="12.75" x14ac:dyDescent="0.2">
      <c r="A140" s="209"/>
      <c r="B140" s="207"/>
      <c r="C140" s="207"/>
      <c r="D140" s="207"/>
      <c r="E140" s="207"/>
      <c r="F140" s="207"/>
      <c r="G140" s="207"/>
      <c r="H140" s="207"/>
      <c r="I140" s="207"/>
      <c r="J140" s="207"/>
      <c r="K140" s="207"/>
      <c r="L140" s="207"/>
      <c r="M140" s="207"/>
      <c r="N140" s="207"/>
      <c r="O140" s="207"/>
      <c r="P140" s="207"/>
      <c r="Q140" s="207"/>
      <c r="R140" s="207"/>
      <c r="S140" s="207"/>
      <c r="T140" s="207"/>
      <c r="U140" s="207"/>
      <c r="V140" s="207"/>
      <c r="W140" s="207"/>
      <c r="X140" s="207"/>
      <c r="Y140" s="207"/>
      <c r="Z140" s="207"/>
      <c r="AA140" s="207"/>
      <c r="AB140" s="207"/>
      <c r="AC140" s="207"/>
      <c r="AD140" s="207"/>
      <c r="AE140" s="207"/>
      <c r="AF140" s="207"/>
      <c r="AG140" s="207"/>
      <c r="AH140" s="207"/>
      <c r="AI140" s="207"/>
      <c r="AJ140" s="207"/>
      <c r="AK140" s="207"/>
      <c r="AL140" s="207"/>
      <c r="AM140" s="207"/>
    </row>
    <row r="141" spans="1:39" ht="12.75" x14ac:dyDescent="0.2">
      <c r="A141" s="209"/>
      <c r="B141" s="207"/>
      <c r="C141" s="207"/>
      <c r="D141" s="207"/>
      <c r="E141" s="207"/>
      <c r="F141" s="207"/>
      <c r="G141" s="207"/>
      <c r="H141" s="207"/>
      <c r="I141" s="207"/>
      <c r="J141" s="207"/>
      <c r="K141" s="207"/>
      <c r="L141" s="207"/>
      <c r="M141" s="207"/>
      <c r="N141" s="207"/>
      <c r="O141" s="207"/>
      <c r="P141" s="207"/>
      <c r="Q141" s="207"/>
      <c r="R141" s="207"/>
      <c r="S141" s="207"/>
      <c r="T141" s="207"/>
      <c r="U141" s="207"/>
      <c r="V141" s="207"/>
      <c r="W141" s="207"/>
      <c r="X141" s="207"/>
      <c r="Y141" s="207"/>
      <c r="Z141" s="207"/>
      <c r="AA141" s="207"/>
      <c r="AB141" s="207"/>
      <c r="AC141" s="207"/>
      <c r="AD141" s="207"/>
      <c r="AE141" s="207"/>
      <c r="AF141" s="207"/>
      <c r="AG141" s="207"/>
      <c r="AH141" s="207"/>
      <c r="AI141" s="207"/>
      <c r="AJ141" s="207"/>
      <c r="AK141" s="207"/>
      <c r="AL141" s="207"/>
      <c r="AM141" s="207"/>
    </row>
    <row r="142" spans="1:39" ht="12.75" x14ac:dyDescent="0.2">
      <c r="A142" s="209"/>
      <c r="B142" s="207"/>
      <c r="C142" s="207"/>
      <c r="D142" s="207"/>
      <c r="E142" s="207"/>
      <c r="F142" s="207"/>
      <c r="G142" s="207"/>
      <c r="H142" s="207"/>
      <c r="I142" s="207"/>
      <c r="J142" s="207"/>
      <c r="K142" s="207"/>
      <c r="L142" s="207"/>
      <c r="M142" s="207"/>
      <c r="N142" s="207"/>
      <c r="O142" s="207"/>
      <c r="P142" s="207"/>
      <c r="Q142" s="207"/>
      <c r="R142" s="207"/>
      <c r="S142" s="207"/>
      <c r="T142" s="207"/>
      <c r="U142" s="207"/>
      <c r="V142" s="207"/>
      <c r="W142" s="207"/>
      <c r="X142" s="207"/>
      <c r="Y142" s="207"/>
      <c r="Z142" s="207"/>
      <c r="AA142" s="207"/>
      <c r="AB142" s="207"/>
      <c r="AC142" s="207"/>
      <c r="AD142" s="207"/>
      <c r="AE142" s="207"/>
      <c r="AF142" s="207"/>
      <c r="AG142" s="207"/>
      <c r="AH142" s="207"/>
      <c r="AI142" s="207"/>
      <c r="AJ142" s="207"/>
      <c r="AK142" s="207"/>
      <c r="AL142" s="207"/>
      <c r="AM142" s="207"/>
    </row>
    <row r="143" spans="1:39" ht="12.75" x14ac:dyDescent="0.2">
      <c r="A143" s="209"/>
      <c r="B143" s="207"/>
      <c r="C143" s="207"/>
      <c r="D143" s="207"/>
      <c r="E143" s="207"/>
      <c r="F143" s="207"/>
      <c r="G143" s="207"/>
      <c r="H143" s="207"/>
      <c r="I143" s="207"/>
      <c r="J143" s="207"/>
      <c r="K143" s="207"/>
      <c r="L143" s="207"/>
      <c r="M143" s="207"/>
      <c r="N143" s="207"/>
      <c r="O143" s="207"/>
      <c r="P143" s="207"/>
      <c r="Q143" s="207"/>
      <c r="R143" s="207"/>
      <c r="S143" s="207"/>
      <c r="T143" s="207"/>
      <c r="U143" s="207"/>
      <c r="V143" s="207"/>
      <c r="W143" s="207"/>
      <c r="X143" s="207"/>
      <c r="Y143" s="207"/>
      <c r="Z143" s="207"/>
      <c r="AA143" s="207"/>
      <c r="AB143" s="207"/>
      <c r="AC143" s="207"/>
      <c r="AD143" s="207"/>
      <c r="AE143" s="207"/>
      <c r="AF143" s="207"/>
      <c r="AG143" s="207"/>
      <c r="AH143" s="207"/>
      <c r="AI143" s="207"/>
      <c r="AJ143" s="207"/>
      <c r="AK143" s="207"/>
      <c r="AL143" s="207"/>
      <c r="AM143" s="207"/>
    </row>
    <row r="144" spans="1:39" ht="12.75" x14ac:dyDescent="0.2">
      <c r="A144" s="209"/>
      <c r="B144" s="207"/>
      <c r="C144" s="207"/>
      <c r="D144" s="207"/>
      <c r="E144" s="207"/>
      <c r="F144" s="207"/>
      <c r="G144" s="207"/>
      <c r="H144" s="207"/>
      <c r="I144" s="207"/>
      <c r="J144" s="207"/>
      <c r="K144" s="207"/>
      <c r="L144" s="207"/>
      <c r="M144" s="207"/>
      <c r="N144" s="207"/>
      <c r="O144" s="207"/>
      <c r="P144" s="207"/>
      <c r="Q144" s="207"/>
      <c r="R144" s="207"/>
      <c r="S144" s="207"/>
      <c r="T144" s="207"/>
      <c r="U144" s="207"/>
      <c r="V144" s="207"/>
      <c r="W144" s="207"/>
      <c r="X144" s="207"/>
      <c r="Y144" s="207"/>
      <c r="Z144" s="207"/>
      <c r="AA144" s="207"/>
      <c r="AB144" s="207"/>
      <c r="AC144" s="207"/>
      <c r="AD144" s="207"/>
      <c r="AE144" s="207"/>
      <c r="AF144" s="207"/>
      <c r="AG144" s="207"/>
      <c r="AH144" s="207"/>
      <c r="AI144" s="207"/>
      <c r="AJ144" s="207"/>
      <c r="AK144" s="207"/>
      <c r="AL144" s="207"/>
      <c r="AM144" s="207"/>
    </row>
    <row r="145" spans="1:39" ht="12.75" x14ac:dyDescent="0.2">
      <c r="A145" s="209"/>
      <c r="B145" s="207"/>
      <c r="C145" s="207"/>
      <c r="D145" s="207"/>
      <c r="E145" s="207"/>
      <c r="F145" s="207"/>
      <c r="G145" s="207"/>
      <c r="H145" s="207"/>
      <c r="I145" s="207"/>
      <c r="J145" s="207"/>
      <c r="K145" s="207"/>
      <c r="L145" s="207"/>
      <c r="M145" s="207"/>
      <c r="N145" s="207"/>
      <c r="O145" s="207"/>
      <c r="P145" s="207"/>
      <c r="Q145" s="207"/>
      <c r="R145" s="207"/>
      <c r="S145" s="207"/>
      <c r="T145" s="207"/>
      <c r="U145" s="207"/>
      <c r="V145" s="207"/>
      <c r="W145" s="207"/>
      <c r="X145" s="207"/>
      <c r="Y145" s="207"/>
      <c r="Z145" s="207"/>
      <c r="AA145" s="207"/>
      <c r="AB145" s="207"/>
      <c r="AC145" s="207"/>
      <c r="AD145" s="207"/>
      <c r="AE145" s="207"/>
      <c r="AF145" s="207"/>
      <c r="AG145" s="207"/>
      <c r="AH145" s="207"/>
      <c r="AI145" s="207"/>
      <c r="AJ145" s="207"/>
      <c r="AK145" s="207"/>
      <c r="AL145" s="207"/>
      <c r="AM145" s="207"/>
    </row>
    <row r="146" spans="1:39" ht="12.75" x14ac:dyDescent="0.2">
      <c r="A146" s="209"/>
      <c r="B146" s="207"/>
      <c r="C146" s="207"/>
      <c r="D146" s="207"/>
      <c r="E146" s="207"/>
      <c r="F146" s="207"/>
      <c r="G146" s="207"/>
      <c r="H146" s="207"/>
      <c r="I146" s="207"/>
      <c r="J146" s="207"/>
      <c r="K146" s="207"/>
      <c r="L146" s="207"/>
      <c r="M146" s="207"/>
      <c r="N146" s="207"/>
      <c r="O146" s="207"/>
      <c r="P146" s="207"/>
      <c r="Q146" s="207"/>
      <c r="R146" s="207"/>
      <c r="S146" s="207"/>
      <c r="T146" s="207"/>
      <c r="U146" s="207"/>
      <c r="V146" s="207"/>
      <c r="W146" s="207"/>
      <c r="X146" s="207"/>
      <c r="Y146" s="207"/>
      <c r="Z146" s="207"/>
      <c r="AA146" s="207"/>
      <c r="AB146" s="207"/>
      <c r="AC146" s="207"/>
      <c r="AD146" s="207"/>
      <c r="AE146" s="207"/>
      <c r="AF146" s="207"/>
      <c r="AG146" s="207"/>
      <c r="AH146" s="207"/>
      <c r="AI146" s="207"/>
      <c r="AJ146" s="207"/>
      <c r="AK146" s="207"/>
      <c r="AL146" s="207"/>
      <c r="AM146" s="207"/>
    </row>
    <row r="147" spans="1:39" ht="12.75" x14ac:dyDescent="0.2">
      <c r="A147" s="209"/>
      <c r="B147" s="207"/>
      <c r="C147" s="207"/>
      <c r="D147" s="207"/>
      <c r="E147" s="207"/>
      <c r="F147" s="207"/>
      <c r="G147" s="207"/>
      <c r="H147" s="207"/>
      <c r="I147" s="207"/>
      <c r="J147" s="207"/>
      <c r="K147" s="207"/>
      <c r="L147" s="207"/>
      <c r="M147" s="207"/>
      <c r="N147" s="207"/>
      <c r="O147" s="207"/>
      <c r="P147" s="207"/>
      <c r="Q147" s="207"/>
      <c r="R147" s="207"/>
      <c r="S147" s="207"/>
      <c r="T147" s="207"/>
      <c r="U147" s="207"/>
      <c r="V147" s="207"/>
      <c r="W147" s="207"/>
      <c r="X147" s="207"/>
      <c r="Y147" s="207"/>
      <c r="Z147" s="207"/>
      <c r="AA147" s="207"/>
      <c r="AB147" s="207"/>
      <c r="AC147" s="207"/>
      <c r="AD147" s="207"/>
      <c r="AE147" s="207"/>
      <c r="AF147" s="207"/>
      <c r="AG147" s="207"/>
      <c r="AH147" s="207"/>
      <c r="AI147" s="207"/>
      <c r="AJ147" s="207"/>
      <c r="AK147" s="207"/>
      <c r="AL147" s="207"/>
      <c r="AM147" s="207"/>
    </row>
    <row r="148" spans="1:39" ht="12.75" x14ac:dyDescent="0.2">
      <c r="A148" s="209"/>
      <c r="B148" s="207"/>
      <c r="C148" s="207"/>
      <c r="D148" s="207"/>
      <c r="E148" s="207"/>
      <c r="F148" s="207"/>
      <c r="G148" s="207"/>
      <c r="H148" s="207"/>
      <c r="I148" s="207"/>
      <c r="J148" s="207"/>
      <c r="K148" s="207"/>
      <c r="L148" s="207"/>
      <c r="M148" s="207"/>
      <c r="N148" s="207"/>
      <c r="O148" s="207"/>
      <c r="P148" s="207"/>
      <c r="Q148" s="207"/>
      <c r="R148" s="207"/>
      <c r="S148" s="207"/>
      <c r="T148" s="207"/>
      <c r="U148" s="207"/>
      <c r="V148" s="207"/>
      <c r="W148" s="207"/>
      <c r="X148" s="207"/>
      <c r="Y148" s="207"/>
      <c r="Z148" s="207"/>
      <c r="AA148" s="207"/>
      <c r="AB148" s="207"/>
      <c r="AC148" s="207"/>
      <c r="AD148" s="207"/>
      <c r="AE148" s="207"/>
      <c r="AF148" s="207"/>
      <c r="AG148" s="207"/>
      <c r="AH148" s="207"/>
      <c r="AI148" s="207"/>
      <c r="AJ148" s="207"/>
      <c r="AK148" s="207"/>
      <c r="AL148" s="207"/>
      <c r="AM148" s="207"/>
    </row>
    <row r="149" spans="1:39" ht="12.75" x14ac:dyDescent="0.2">
      <c r="A149" s="209"/>
      <c r="B149" s="207"/>
      <c r="C149" s="207"/>
      <c r="D149" s="207"/>
      <c r="E149" s="207"/>
      <c r="F149" s="207"/>
      <c r="G149" s="207"/>
      <c r="H149" s="207"/>
      <c r="I149" s="207"/>
      <c r="J149" s="207"/>
      <c r="K149" s="207"/>
      <c r="L149" s="207"/>
      <c r="M149" s="207"/>
      <c r="N149" s="207"/>
      <c r="O149" s="207"/>
      <c r="P149" s="207"/>
      <c r="Q149" s="207"/>
      <c r="R149" s="207"/>
      <c r="S149" s="207"/>
      <c r="T149" s="207"/>
      <c r="U149" s="207"/>
      <c r="V149" s="207"/>
      <c r="W149" s="207"/>
      <c r="X149" s="207"/>
      <c r="Y149" s="207"/>
      <c r="Z149" s="207"/>
      <c r="AA149" s="207"/>
      <c r="AB149" s="207"/>
      <c r="AC149" s="207"/>
      <c r="AD149" s="207"/>
      <c r="AE149" s="207"/>
      <c r="AF149" s="207"/>
      <c r="AG149" s="207"/>
      <c r="AH149" s="207"/>
      <c r="AI149" s="207"/>
      <c r="AJ149" s="207"/>
      <c r="AK149" s="207"/>
      <c r="AL149" s="207"/>
      <c r="AM149" s="207"/>
    </row>
    <row r="150" spans="1:39" ht="12.75" x14ac:dyDescent="0.2">
      <c r="A150" s="209"/>
      <c r="B150" s="207"/>
      <c r="C150" s="207"/>
      <c r="D150" s="207"/>
      <c r="E150" s="207"/>
      <c r="F150" s="207"/>
      <c r="G150" s="207"/>
      <c r="H150" s="207"/>
      <c r="I150" s="207"/>
      <c r="J150" s="207"/>
      <c r="K150" s="207"/>
      <c r="L150" s="207"/>
      <c r="M150" s="207"/>
      <c r="N150" s="207"/>
      <c r="O150" s="207"/>
      <c r="P150" s="207"/>
      <c r="Q150" s="207"/>
      <c r="R150" s="207"/>
      <c r="S150" s="207"/>
      <c r="T150" s="207"/>
      <c r="U150" s="207"/>
      <c r="V150" s="207"/>
      <c r="W150" s="207"/>
      <c r="X150" s="207"/>
      <c r="Y150" s="207"/>
      <c r="Z150" s="207"/>
      <c r="AA150" s="207"/>
      <c r="AB150" s="207"/>
      <c r="AC150" s="207"/>
      <c r="AD150" s="207"/>
      <c r="AE150" s="207"/>
      <c r="AF150" s="207"/>
      <c r="AG150" s="207"/>
      <c r="AH150" s="207"/>
      <c r="AI150" s="207"/>
      <c r="AJ150" s="207"/>
      <c r="AK150" s="207"/>
      <c r="AL150" s="207"/>
      <c r="AM150" s="207"/>
    </row>
    <row r="151" spans="1:39" ht="12.75" x14ac:dyDescent="0.2">
      <c r="A151" s="209"/>
      <c r="B151" s="207"/>
      <c r="C151" s="207"/>
      <c r="D151" s="207"/>
      <c r="E151" s="207"/>
      <c r="F151" s="207"/>
      <c r="G151" s="207"/>
      <c r="H151" s="207"/>
      <c r="I151" s="207"/>
      <c r="J151" s="207"/>
      <c r="K151" s="207"/>
      <c r="L151" s="207"/>
      <c r="M151" s="207"/>
      <c r="N151" s="207"/>
      <c r="O151" s="207"/>
      <c r="P151" s="207"/>
      <c r="Q151" s="207"/>
      <c r="R151" s="207"/>
      <c r="S151" s="207"/>
      <c r="T151" s="207"/>
      <c r="U151" s="207"/>
      <c r="V151" s="207"/>
      <c r="W151" s="207"/>
      <c r="X151" s="207"/>
      <c r="Y151" s="207"/>
      <c r="Z151" s="207"/>
      <c r="AA151" s="207"/>
      <c r="AB151" s="207"/>
      <c r="AC151" s="207"/>
      <c r="AD151" s="207"/>
      <c r="AE151" s="207"/>
      <c r="AF151" s="207"/>
      <c r="AG151" s="207"/>
      <c r="AH151" s="207"/>
      <c r="AI151" s="207"/>
      <c r="AJ151" s="207"/>
      <c r="AK151" s="207"/>
      <c r="AL151" s="207"/>
      <c r="AM151" s="207"/>
    </row>
    <row r="152" spans="1:39" ht="12.75" x14ac:dyDescent="0.2">
      <c r="A152" s="209"/>
      <c r="B152" s="207"/>
      <c r="C152" s="207"/>
      <c r="D152" s="207"/>
      <c r="E152" s="207"/>
      <c r="F152" s="207"/>
      <c r="G152" s="207"/>
      <c r="H152" s="207"/>
      <c r="I152" s="207"/>
      <c r="J152" s="207"/>
      <c r="K152" s="207"/>
      <c r="L152" s="207"/>
      <c r="M152" s="207"/>
      <c r="N152" s="207"/>
      <c r="O152" s="207"/>
      <c r="P152" s="207"/>
      <c r="Q152" s="207"/>
      <c r="R152" s="207"/>
      <c r="S152" s="207"/>
      <c r="T152" s="207"/>
      <c r="U152" s="207"/>
      <c r="V152" s="207"/>
      <c r="W152" s="207"/>
      <c r="X152" s="207"/>
      <c r="Y152" s="207"/>
      <c r="Z152" s="207"/>
      <c r="AA152" s="207"/>
      <c r="AB152" s="207"/>
      <c r="AC152" s="207"/>
      <c r="AD152" s="207"/>
      <c r="AE152" s="207"/>
      <c r="AF152" s="207"/>
      <c r="AG152" s="207"/>
      <c r="AH152" s="207"/>
      <c r="AI152" s="207"/>
      <c r="AJ152" s="207"/>
      <c r="AK152" s="207"/>
      <c r="AL152" s="207"/>
      <c r="AM152" s="207"/>
    </row>
    <row r="153" spans="1:39" ht="12.75" x14ac:dyDescent="0.2">
      <c r="A153" s="209"/>
      <c r="B153" s="207"/>
      <c r="C153" s="207"/>
      <c r="D153" s="207"/>
      <c r="E153" s="207"/>
      <c r="F153" s="207"/>
      <c r="G153" s="207"/>
      <c r="H153" s="207"/>
      <c r="I153" s="207"/>
      <c r="J153" s="207"/>
      <c r="K153" s="207"/>
      <c r="L153" s="207"/>
      <c r="M153" s="207"/>
      <c r="N153" s="207"/>
      <c r="O153" s="207"/>
      <c r="P153" s="207"/>
      <c r="Q153" s="207"/>
      <c r="R153" s="207"/>
      <c r="S153" s="207"/>
      <c r="T153" s="207"/>
      <c r="U153" s="207"/>
      <c r="V153" s="207"/>
      <c r="W153" s="207"/>
      <c r="X153" s="207"/>
      <c r="Y153" s="207"/>
      <c r="Z153" s="207"/>
      <c r="AA153" s="207"/>
      <c r="AB153" s="207"/>
      <c r="AC153" s="207"/>
      <c r="AD153" s="207"/>
      <c r="AE153" s="207"/>
      <c r="AF153" s="207"/>
      <c r="AG153" s="207"/>
      <c r="AH153" s="207"/>
      <c r="AI153" s="207"/>
      <c r="AJ153" s="207"/>
      <c r="AK153" s="207"/>
      <c r="AL153" s="207"/>
      <c r="AM153" s="207"/>
    </row>
    <row r="154" spans="1:39" ht="12.75" x14ac:dyDescent="0.2">
      <c r="A154" s="209"/>
      <c r="B154" s="207"/>
      <c r="C154" s="207"/>
      <c r="D154" s="207"/>
      <c r="E154" s="207"/>
      <c r="F154" s="207"/>
      <c r="G154" s="207"/>
      <c r="H154" s="207"/>
      <c r="I154" s="207"/>
      <c r="J154" s="207"/>
      <c r="K154" s="207"/>
      <c r="L154" s="207"/>
      <c r="M154" s="207"/>
      <c r="N154" s="207"/>
      <c r="O154" s="207"/>
      <c r="P154" s="207"/>
      <c r="Q154" s="207"/>
      <c r="R154" s="207"/>
      <c r="S154" s="207"/>
      <c r="T154" s="207"/>
      <c r="U154" s="207"/>
      <c r="V154" s="207"/>
      <c r="W154" s="207"/>
      <c r="X154" s="207"/>
      <c r="Y154" s="207"/>
      <c r="Z154" s="207"/>
      <c r="AA154" s="207"/>
      <c r="AB154" s="207"/>
      <c r="AC154" s="207"/>
      <c r="AD154" s="207"/>
      <c r="AE154" s="207"/>
      <c r="AF154" s="207"/>
      <c r="AG154" s="207"/>
      <c r="AH154" s="207"/>
      <c r="AI154" s="207"/>
      <c r="AJ154" s="207"/>
      <c r="AK154" s="207"/>
      <c r="AL154" s="207"/>
      <c r="AM154" s="207"/>
    </row>
    <row r="155" spans="1:39" ht="12.75" x14ac:dyDescent="0.2">
      <c r="A155" s="209"/>
      <c r="B155" s="207"/>
      <c r="C155" s="207"/>
      <c r="D155" s="207"/>
      <c r="E155" s="207"/>
      <c r="F155" s="207"/>
      <c r="G155" s="207"/>
      <c r="H155" s="207"/>
      <c r="I155" s="207"/>
      <c r="J155" s="207"/>
      <c r="K155" s="207"/>
      <c r="L155" s="207"/>
      <c r="M155" s="207"/>
      <c r="N155" s="207"/>
      <c r="O155" s="207"/>
      <c r="P155" s="207"/>
      <c r="Q155" s="207"/>
      <c r="R155" s="207"/>
      <c r="S155" s="207"/>
      <c r="T155" s="207"/>
      <c r="U155" s="207"/>
      <c r="V155" s="207"/>
      <c r="W155" s="207"/>
      <c r="X155" s="207"/>
      <c r="Y155" s="207"/>
      <c r="Z155" s="207"/>
      <c r="AA155" s="207"/>
      <c r="AB155" s="207"/>
      <c r="AC155" s="207"/>
      <c r="AD155" s="207"/>
      <c r="AE155" s="207"/>
      <c r="AF155" s="207"/>
      <c r="AG155" s="207"/>
      <c r="AH155" s="207"/>
      <c r="AI155" s="207"/>
      <c r="AJ155" s="207"/>
      <c r="AK155" s="207"/>
      <c r="AL155" s="207"/>
      <c r="AM155" s="207"/>
    </row>
    <row r="156" spans="1:39" ht="12.75" x14ac:dyDescent="0.2">
      <c r="A156" s="209"/>
      <c r="B156" s="207"/>
      <c r="C156" s="207"/>
      <c r="D156" s="207"/>
      <c r="E156" s="207"/>
      <c r="F156" s="207"/>
      <c r="G156" s="207"/>
      <c r="H156" s="207"/>
      <c r="I156" s="207"/>
      <c r="J156" s="207"/>
      <c r="K156" s="207"/>
      <c r="L156" s="207"/>
      <c r="M156" s="207"/>
      <c r="N156" s="207"/>
      <c r="O156" s="207"/>
      <c r="P156" s="207"/>
      <c r="Q156" s="207"/>
      <c r="R156" s="207"/>
      <c r="S156" s="207"/>
      <c r="T156" s="207"/>
      <c r="U156" s="207"/>
      <c r="V156" s="207"/>
      <c r="W156" s="207"/>
      <c r="X156" s="207"/>
      <c r="Y156" s="207"/>
      <c r="Z156" s="207"/>
      <c r="AA156" s="207"/>
      <c r="AB156" s="207"/>
      <c r="AC156" s="207"/>
      <c r="AD156" s="207"/>
      <c r="AE156" s="207"/>
      <c r="AF156" s="207"/>
      <c r="AG156" s="207"/>
      <c r="AH156" s="207"/>
      <c r="AI156" s="207"/>
      <c r="AJ156" s="207"/>
      <c r="AK156" s="207"/>
      <c r="AL156" s="207"/>
      <c r="AM156" s="207"/>
    </row>
    <row r="157" spans="1:39" ht="12.75" x14ac:dyDescent="0.2">
      <c r="A157" s="209"/>
      <c r="B157" s="207"/>
      <c r="C157" s="207"/>
      <c r="D157" s="207"/>
      <c r="E157" s="207"/>
      <c r="F157" s="207"/>
      <c r="G157" s="207"/>
      <c r="H157" s="207"/>
      <c r="I157" s="207"/>
      <c r="J157" s="207"/>
      <c r="K157" s="207"/>
      <c r="L157" s="207"/>
      <c r="M157" s="207"/>
      <c r="N157" s="207"/>
      <c r="O157" s="207"/>
      <c r="P157" s="207"/>
      <c r="Q157" s="207"/>
      <c r="R157" s="207"/>
      <c r="S157" s="207"/>
      <c r="T157" s="207"/>
      <c r="U157" s="207"/>
      <c r="V157" s="207"/>
      <c r="W157" s="207"/>
      <c r="X157" s="207"/>
      <c r="Y157" s="207"/>
      <c r="Z157" s="207"/>
      <c r="AA157" s="207"/>
      <c r="AB157" s="207"/>
      <c r="AC157" s="207"/>
      <c r="AD157" s="207"/>
      <c r="AE157" s="207"/>
      <c r="AF157" s="207"/>
      <c r="AG157" s="207"/>
      <c r="AH157" s="207"/>
      <c r="AI157" s="207"/>
      <c r="AJ157" s="207"/>
      <c r="AK157" s="207"/>
      <c r="AL157" s="207"/>
      <c r="AM157" s="207"/>
    </row>
    <row r="158" spans="1:39" ht="12.75" x14ac:dyDescent="0.2">
      <c r="A158" s="209"/>
      <c r="B158" s="207"/>
      <c r="C158" s="207"/>
      <c r="D158" s="207"/>
      <c r="E158" s="207"/>
      <c r="F158" s="207"/>
      <c r="G158" s="207"/>
      <c r="H158" s="207"/>
      <c r="I158" s="207"/>
      <c r="J158" s="207"/>
      <c r="K158" s="207"/>
      <c r="L158" s="207"/>
      <c r="M158" s="207"/>
      <c r="N158" s="207"/>
      <c r="O158" s="207"/>
      <c r="P158" s="207"/>
      <c r="Q158" s="207"/>
      <c r="R158" s="207"/>
      <c r="S158" s="207"/>
      <c r="T158" s="207"/>
      <c r="U158" s="207"/>
      <c r="V158" s="207"/>
      <c r="W158" s="207"/>
      <c r="X158" s="207"/>
      <c r="Y158" s="207"/>
      <c r="Z158" s="207"/>
      <c r="AA158" s="207"/>
      <c r="AB158" s="207"/>
      <c r="AC158" s="207"/>
      <c r="AD158" s="207"/>
      <c r="AE158" s="207"/>
      <c r="AF158" s="207"/>
      <c r="AG158" s="207"/>
      <c r="AH158" s="207"/>
      <c r="AI158" s="207"/>
      <c r="AJ158" s="207"/>
      <c r="AK158" s="207"/>
      <c r="AL158" s="207"/>
      <c r="AM158" s="207"/>
    </row>
    <row r="159" spans="1:39" ht="12.75" x14ac:dyDescent="0.2">
      <c r="A159" s="209"/>
      <c r="B159" s="207"/>
      <c r="C159" s="207"/>
      <c r="D159" s="207"/>
      <c r="E159" s="207"/>
      <c r="F159" s="207"/>
      <c r="G159" s="207"/>
      <c r="H159" s="207"/>
      <c r="I159" s="207"/>
      <c r="J159" s="207"/>
      <c r="K159" s="207"/>
      <c r="L159" s="207"/>
      <c r="M159" s="207"/>
      <c r="N159" s="207"/>
      <c r="O159" s="207"/>
      <c r="P159" s="207"/>
      <c r="Q159" s="207"/>
      <c r="R159" s="207"/>
      <c r="S159" s="207"/>
      <c r="T159" s="207"/>
      <c r="U159" s="207"/>
      <c r="V159" s="207"/>
      <c r="W159" s="207"/>
      <c r="X159" s="207"/>
      <c r="Y159" s="207"/>
      <c r="Z159" s="207"/>
      <c r="AA159" s="207"/>
      <c r="AB159" s="207"/>
      <c r="AC159" s="207"/>
      <c r="AD159" s="207"/>
      <c r="AE159" s="207"/>
      <c r="AF159" s="207"/>
      <c r="AG159" s="207"/>
      <c r="AH159" s="207"/>
      <c r="AI159" s="207"/>
      <c r="AJ159" s="207"/>
      <c r="AK159" s="207"/>
      <c r="AL159" s="207"/>
      <c r="AM159" s="207"/>
    </row>
    <row r="160" spans="1:39" ht="12.75" x14ac:dyDescent="0.2">
      <c r="A160" s="209"/>
      <c r="B160" s="207"/>
      <c r="C160" s="207"/>
      <c r="D160" s="207"/>
      <c r="E160" s="207"/>
      <c r="F160" s="207"/>
      <c r="G160" s="207"/>
      <c r="H160" s="207"/>
      <c r="I160" s="207"/>
      <c r="J160" s="207"/>
      <c r="K160" s="207"/>
      <c r="L160" s="207"/>
      <c r="M160" s="207"/>
      <c r="N160" s="207"/>
      <c r="O160" s="207"/>
      <c r="P160" s="207"/>
      <c r="Q160" s="207"/>
      <c r="R160" s="207"/>
      <c r="S160" s="207"/>
      <c r="T160" s="207"/>
      <c r="U160" s="207"/>
      <c r="V160" s="207"/>
      <c r="W160" s="207"/>
      <c r="X160" s="207"/>
      <c r="Y160" s="207"/>
      <c r="Z160" s="207"/>
      <c r="AA160" s="207"/>
      <c r="AB160" s="207"/>
      <c r="AC160" s="207"/>
      <c r="AD160" s="207"/>
      <c r="AE160" s="207"/>
      <c r="AF160" s="207"/>
      <c r="AG160" s="207"/>
      <c r="AH160" s="207"/>
      <c r="AI160" s="207"/>
      <c r="AJ160" s="207"/>
      <c r="AK160" s="207"/>
      <c r="AL160" s="207"/>
      <c r="AM160" s="207"/>
    </row>
    <row r="161" spans="1:39" ht="12.75" x14ac:dyDescent="0.2">
      <c r="A161" s="209"/>
      <c r="B161" s="207"/>
      <c r="C161" s="207"/>
      <c r="D161" s="207"/>
      <c r="E161" s="207"/>
      <c r="F161" s="207"/>
      <c r="G161" s="207"/>
      <c r="H161" s="207"/>
      <c r="I161" s="207"/>
      <c r="J161" s="207"/>
      <c r="K161" s="207"/>
      <c r="L161" s="207"/>
      <c r="M161" s="207"/>
      <c r="N161" s="207"/>
      <c r="O161" s="207"/>
      <c r="P161" s="207"/>
      <c r="Q161" s="207"/>
      <c r="R161" s="207"/>
      <c r="S161" s="207"/>
      <c r="T161" s="207"/>
      <c r="U161" s="207"/>
      <c r="V161" s="207"/>
      <c r="W161" s="207"/>
      <c r="X161" s="207"/>
      <c r="Y161" s="207"/>
      <c r="Z161" s="207"/>
      <c r="AA161" s="207"/>
      <c r="AB161" s="207"/>
      <c r="AC161" s="207"/>
      <c r="AD161" s="207"/>
      <c r="AE161" s="207"/>
      <c r="AF161" s="207"/>
      <c r="AG161" s="207"/>
      <c r="AH161" s="207"/>
      <c r="AI161" s="207"/>
      <c r="AJ161" s="207"/>
      <c r="AK161" s="207"/>
      <c r="AL161" s="207"/>
      <c r="AM161" s="207"/>
    </row>
    <row r="162" spans="1:39" ht="12.75" x14ac:dyDescent="0.2">
      <c r="A162" s="209"/>
      <c r="B162" s="207"/>
      <c r="C162" s="207"/>
      <c r="D162" s="207"/>
      <c r="E162" s="207"/>
      <c r="F162" s="207"/>
      <c r="G162" s="207"/>
      <c r="H162" s="207"/>
      <c r="I162" s="207"/>
      <c r="J162" s="207"/>
      <c r="K162" s="207"/>
      <c r="L162" s="207"/>
      <c r="M162" s="207"/>
      <c r="N162" s="207"/>
      <c r="O162" s="207"/>
      <c r="P162" s="207"/>
      <c r="Q162" s="207"/>
      <c r="R162" s="207"/>
      <c r="S162" s="207"/>
      <c r="T162" s="207"/>
      <c r="U162" s="207"/>
      <c r="V162" s="207"/>
      <c r="W162" s="207"/>
      <c r="X162" s="207"/>
      <c r="Y162" s="207"/>
      <c r="Z162" s="207"/>
      <c r="AA162" s="207"/>
      <c r="AB162" s="207"/>
      <c r="AC162" s="207"/>
      <c r="AD162" s="207"/>
      <c r="AE162" s="207"/>
      <c r="AF162" s="207"/>
      <c r="AG162" s="207"/>
      <c r="AH162" s="207"/>
      <c r="AI162" s="207"/>
      <c r="AJ162" s="207"/>
      <c r="AK162" s="207"/>
      <c r="AL162" s="207"/>
      <c r="AM162" s="207"/>
    </row>
    <row r="163" spans="1:39" ht="12.75" x14ac:dyDescent="0.2">
      <c r="A163" s="209"/>
      <c r="B163" s="207"/>
      <c r="C163" s="207"/>
      <c r="D163" s="207"/>
      <c r="E163" s="207"/>
      <c r="F163" s="207"/>
      <c r="G163" s="207"/>
      <c r="H163" s="207"/>
      <c r="I163" s="207"/>
      <c r="J163" s="207"/>
      <c r="K163" s="207"/>
      <c r="L163" s="207"/>
      <c r="M163" s="207"/>
      <c r="N163" s="207"/>
      <c r="O163" s="207"/>
      <c r="P163" s="207"/>
      <c r="Q163" s="207"/>
      <c r="R163" s="207"/>
      <c r="S163" s="207"/>
      <c r="T163" s="207"/>
      <c r="U163" s="207"/>
      <c r="V163" s="207"/>
      <c r="W163" s="207"/>
      <c r="X163" s="207"/>
      <c r="Y163" s="207"/>
      <c r="Z163" s="207"/>
      <c r="AA163" s="207"/>
      <c r="AB163" s="207"/>
      <c r="AC163" s="207"/>
      <c r="AD163" s="207"/>
      <c r="AE163" s="207"/>
      <c r="AF163" s="207"/>
      <c r="AG163" s="207"/>
      <c r="AH163" s="207"/>
      <c r="AI163" s="207"/>
      <c r="AJ163" s="207"/>
      <c r="AK163" s="207"/>
      <c r="AL163" s="207"/>
      <c r="AM163" s="207"/>
    </row>
    <row r="164" spans="1:39" ht="12.75" x14ac:dyDescent="0.2">
      <c r="A164" s="209"/>
      <c r="B164" s="207"/>
      <c r="C164" s="207"/>
      <c r="D164" s="207"/>
      <c r="E164" s="207"/>
      <c r="F164" s="207"/>
      <c r="G164" s="207"/>
      <c r="H164" s="207"/>
      <c r="I164" s="207"/>
      <c r="J164" s="207"/>
      <c r="K164" s="207"/>
      <c r="L164" s="207"/>
      <c r="M164" s="207"/>
      <c r="N164" s="207"/>
      <c r="O164" s="207"/>
      <c r="P164" s="207"/>
      <c r="Q164" s="207"/>
      <c r="R164" s="207"/>
      <c r="S164" s="207"/>
      <c r="T164" s="207"/>
      <c r="U164" s="207"/>
      <c r="V164" s="207"/>
      <c r="W164" s="207"/>
      <c r="X164" s="207"/>
      <c r="Y164" s="207"/>
      <c r="Z164" s="207"/>
      <c r="AA164" s="207"/>
      <c r="AB164" s="207"/>
      <c r="AC164" s="207"/>
      <c r="AD164" s="207"/>
      <c r="AE164" s="207"/>
      <c r="AF164" s="207"/>
      <c r="AG164" s="207"/>
      <c r="AH164" s="207"/>
      <c r="AI164" s="207"/>
      <c r="AJ164" s="207"/>
      <c r="AK164" s="207"/>
      <c r="AL164" s="207"/>
      <c r="AM164" s="207"/>
    </row>
    <row r="165" spans="1:39" ht="12.75" x14ac:dyDescent="0.2">
      <c r="A165" s="209"/>
      <c r="B165" s="207"/>
      <c r="C165" s="207"/>
      <c r="D165" s="207"/>
      <c r="E165" s="207"/>
      <c r="F165" s="207"/>
      <c r="G165" s="207"/>
      <c r="H165" s="207"/>
      <c r="I165" s="207"/>
      <c r="J165" s="207"/>
      <c r="K165" s="207"/>
      <c r="L165" s="207"/>
      <c r="M165" s="207"/>
      <c r="N165" s="207"/>
      <c r="O165" s="207"/>
      <c r="P165" s="207"/>
      <c r="Q165" s="207"/>
      <c r="R165" s="207"/>
      <c r="S165" s="207"/>
      <c r="T165" s="207"/>
      <c r="U165" s="207"/>
      <c r="V165" s="207"/>
      <c r="W165" s="207"/>
      <c r="X165" s="207"/>
      <c r="Y165" s="207"/>
      <c r="Z165" s="207"/>
      <c r="AA165" s="207"/>
      <c r="AB165" s="207"/>
      <c r="AC165" s="207"/>
      <c r="AD165" s="207"/>
      <c r="AE165" s="207"/>
      <c r="AF165" s="207"/>
      <c r="AG165" s="207"/>
      <c r="AH165" s="207"/>
      <c r="AI165" s="207"/>
      <c r="AJ165" s="207"/>
      <c r="AK165" s="207"/>
      <c r="AL165" s="207"/>
      <c r="AM165" s="207"/>
    </row>
    <row r="166" spans="1:39" ht="12.75" x14ac:dyDescent="0.2">
      <c r="A166" s="209"/>
      <c r="B166" s="207"/>
      <c r="C166" s="207"/>
      <c r="D166" s="207"/>
      <c r="E166" s="207"/>
      <c r="F166" s="207"/>
      <c r="G166" s="207"/>
      <c r="H166" s="207"/>
      <c r="I166" s="207"/>
      <c r="J166" s="207"/>
      <c r="K166" s="207"/>
      <c r="L166" s="207"/>
      <c r="M166" s="207"/>
      <c r="N166" s="207"/>
      <c r="O166" s="207"/>
      <c r="P166" s="207"/>
      <c r="Q166" s="207"/>
      <c r="R166" s="207"/>
      <c r="S166" s="207"/>
      <c r="T166" s="207"/>
      <c r="U166" s="207"/>
      <c r="V166" s="207"/>
      <c r="W166" s="207"/>
      <c r="X166" s="207"/>
      <c r="Y166" s="207"/>
      <c r="Z166" s="207"/>
      <c r="AA166" s="207"/>
      <c r="AB166" s="207"/>
      <c r="AC166" s="207"/>
      <c r="AD166" s="207"/>
      <c r="AE166" s="207"/>
      <c r="AF166" s="207"/>
      <c r="AG166" s="207"/>
      <c r="AH166" s="207"/>
      <c r="AI166" s="207"/>
      <c r="AJ166" s="207"/>
      <c r="AK166" s="207"/>
      <c r="AL166" s="207"/>
      <c r="AM166" s="207"/>
    </row>
    <row r="167" spans="1:39" ht="12.75" x14ac:dyDescent="0.2">
      <c r="A167" s="209"/>
      <c r="B167" s="207"/>
      <c r="C167" s="207"/>
      <c r="D167" s="207"/>
      <c r="E167" s="207"/>
      <c r="F167" s="207"/>
      <c r="G167" s="207"/>
      <c r="H167" s="207"/>
      <c r="I167" s="207"/>
      <c r="J167" s="207"/>
      <c r="K167" s="207"/>
      <c r="L167" s="207"/>
      <c r="M167" s="207"/>
      <c r="N167" s="207"/>
      <c r="O167" s="207"/>
      <c r="P167" s="207"/>
      <c r="Q167" s="207"/>
      <c r="R167" s="207"/>
      <c r="S167" s="207"/>
      <c r="T167" s="207"/>
      <c r="U167" s="207"/>
      <c r="V167" s="207"/>
      <c r="W167" s="207"/>
      <c r="X167" s="207"/>
      <c r="Y167" s="207"/>
      <c r="Z167" s="207"/>
      <c r="AA167" s="207"/>
      <c r="AB167" s="207"/>
      <c r="AC167" s="207"/>
      <c r="AD167" s="207"/>
      <c r="AE167" s="207"/>
      <c r="AF167" s="207"/>
      <c r="AG167" s="207"/>
      <c r="AH167" s="207"/>
      <c r="AI167" s="207"/>
      <c r="AJ167" s="207"/>
      <c r="AK167" s="207"/>
      <c r="AL167" s="207"/>
      <c r="AM167" s="207"/>
    </row>
    <row r="168" spans="1:39" ht="12.75" x14ac:dyDescent="0.2">
      <c r="A168" s="209"/>
      <c r="B168" s="207"/>
      <c r="C168" s="207"/>
      <c r="D168" s="207"/>
      <c r="E168" s="207"/>
      <c r="F168" s="207"/>
      <c r="G168" s="207"/>
      <c r="H168" s="207"/>
      <c r="I168" s="207"/>
      <c r="J168" s="207"/>
      <c r="K168" s="207"/>
      <c r="L168" s="207"/>
      <c r="M168" s="207"/>
      <c r="N168" s="207"/>
      <c r="O168" s="207"/>
      <c r="P168" s="207"/>
      <c r="Q168" s="207"/>
      <c r="R168" s="207"/>
      <c r="S168" s="207"/>
      <c r="T168" s="207"/>
      <c r="U168" s="207"/>
      <c r="V168" s="207"/>
      <c r="W168" s="207"/>
      <c r="X168" s="207"/>
      <c r="Y168" s="207"/>
      <c r="Z168" s="207"/>
      <c r="AA168" s="207"/>
      <c r="AB168" s="207"/>
      <c r="AC168" s="207"/>
      <c r="AD168" s="207"/>
      <c r="AE168" s="207"/>
      <c r="AF168" s="207"/>
      <c r="AG168" s="207"/>
      <c r="AH168" s="207"/>
      <c r="AI168" s="207"/>
      <c r="AJ168" s="207"/>
      <c r="AK168" s="207"/>
      <c r="AL168" s="207"/>
      <c r="AM168" s="207"/>
    </row>
    <row r="169" spans="1:39" ht="12.75" x14ac:dyDescent="0.2">
      <c r="A169" s="209"/>
      <c r="B169" s="207"/>
      <c r="C169" s="207"/>
      <c r="D169" s="207"/>
      <c r="E169" s="207"/>
      <c r="F169" s="207"/>
      <c r="G169" s="207"/>
      <c r="H169" s="207"/>
      <c r="I169" s="207"/>
      <c r="J169" s="207"/>
      <c r="K169" s="207"/>
      <c r="L169" s="207"/>
      <c r="M169" s="207"/>
      <c r="N169" s="207"/>
      <c r="O169" s="207"/>
      <c r="P169" s="207"/>
      <c r="Q169" s="207"/>
      <c r="R169" s="207"/>
      <c r="S169" s="207"/>
      <c r="T169" s="207"/>
      <c r="U169" s="207"/>
      <c r="V169" s="207"/>
      <c r="W169" s="207"/>
      <c r="X169" s="207"/>
      <c r="Y169" s="207"/>
      <c r="Z169" s="207"/>
      <c r="AA169" s="207"/>
      <c r="AB169" s="207"/>
      <c r="AC169" s="207"/>
      <c r="AD169" s="207"/>
      <c r="AE169" s="207"/>
      <c r="AF169" s="207"/>
      <c r="AG169" s="207"/>
      <c r="AH169" s="207"/>
      <c r="AI169" s="207"/>
      <c r="AJ169" s="207"/>
      <c r="AK169" s="207"/>
      <c r="AL169" s="207"/>
      <c r="AM169" s="207"/>
    </row>
    <row r="170" spans="1:39" ht="12.75" x14ac:dyDescent="0.2">
      <c r="A170" s="209"/>
      <c r="B170" s="207"/>
      <c r="C170" s="207"/>
      <c r="D170" s="207"/>
      <c r="E170" s="207"/>
      <c r="F170" s="207"/>
      <c r="G170" s="207"/>
      <c r="H170" s="207"/>
      <c r="I170" s="207"/>
      <c r="J170" s="207"/>
      <c r="K170" s="207"/>
      <c r="L170" s="207"/>
      <c r="M170" s="207"/>
      <c r="N170" s="207"/>
      <c r="O170" s="207"/>
      <c r="P170" s="207"/>
      <c r="Q170" s="207"/>
      <c r="R170" s="207"/>
      <c r="S170" s="207"/>
      <c r="T170" s="207"/>
      <c r="U170" s="207"/>
      <c r="V170" s="207"/>
      <c r="W170" s="207"/>
      <c r="X170" s="207"/>
      <c r="Y170" s="207"/>
      <c r="Z170" s="207"/>
      <c r="AA170" s="207"/>
      <c r="AB170" s="207"/>
      <c r="AC170" s="207"/>
      <c r="AD170" s="207"/>
      <c r="AE170" s="207"/>
      <c r="AF170" s="207"/>
      <c r="AG170" s="207"/>
      <c r="AH170" s="207"/>
      <c r="AI170" s="207"/>
      <c r="AJ170" s="207"/>
      <c r="AK170" s="207"/>
      <c r="AL170" s="207"/>
      <c r="AM170" s="207"/>
    </row>
    <row r="171" spans="1:39" ht="12.75" x14ac:dyDescent="0.2">
      <c r="A171" s="209"/>
      <c r="B171" s="207"/>
      <c r="C171" s="207"/>
      <c r="D171" s="207"/>
      <c r="E171" s="207"/>
      <c r="F171" s="207"/>
      <c r="G171" s="207"/>
      <c r="H171" s="207"/>
      <c r="I171" s="207"/>
      <c r="J171" s="207"/>
      <c r="K171" s="207"/>
      <c r="L171" s="207"/>
      <c r="M171" s="207"/>
      <c r="N171" s="207"/>
      <c r="O171" s="207"/>
      <c r="P171" s="207"/>
      <c r="Q171" s="207"/>
      <c r="R171" s="207"/>
      <c r="S171" s="207"/>
      <c r="T171" s="207"/>
      <c r="U171" s="207"/>
      <c r="V171" s="207"/>
      <c r="W171" s="207"/>
      <c r="X171" s="207"/>
      <c r="Y171" s="207"/>
      <c r="Z171" s="207"/>
      <c r="AA171" s="207"/>
      <c r="AB171" s="207"/>
      <c r="AC171" s="207"/>
      <c r="AD171" s="207"/>
      <c r="AE171" s="207"/>
      <c r="AF171" s="207"/>
      <c r="AG171" s="207"/>
      <c r="AH171" s="207"/>
      <c r="AI171" s="207"/>
      <c r="AJ171" s="207"/>
      <c r="AK171" s="207"/>
      <c r="AL171" s="207"/>
      <c r="AM171" s="207"/>
    </row>
    <row r="172" spans="1:39" ht="12.75" x14ac:dyDescent="0.2">
      <c r="A172" s="209"/>
      <c r="B172" s="207"/>
      <c r="C172" s="207"/>
      <c r="D172" s="207"/>
      <c r="E172" s="207"/>
      <c r="F172" s="207"/>
      <c r="G172" s="207"/>
      <c r="H172" s="207"/>
      <c r="I172" s="207"/>
      <c r="J172" s="207"/>
      <c r="K172" s="207"/>
      <c r="L172" s="207"/>
      <c r="M172" s="207"/>
      <c r="N172" s="207"/>
      <c r="O172" s="207"/>
      <c r="P172" s="207"/>
      <c r="Q172" s="207"/>
      <c r="R172" s="207"/>
      <c r="S172" s="207"/>
      <c r="T172" s="207"/>
      <c r="U172" s="207"/>
      <c r="V172" s="207"/>
      <c r="W172" s="207"/>
      <c r="X172" s="207"/>
      <c r="Y172" s="207"/>
      <c r="Z172" s="207"/>
      <c r="AA172" s="207"/>
      <c r="AB172" s="207"/>
      <c r="AC172" s="207"/>
      <c r="AD172" s="207"/>
      <c r="AE172" s="207"/>
      <c r="AF172" s="207"/>
      <c r="AG172" s="207"/>
      <c r="AH172" s="207"/>
      <c r="AI172" s="207"/>
      <c r="AJ172" s="207"/>
      <c r="AK172" s="207"/>
      <c r="AL172" s="207"/>
      <c r="AM172" s="207"/>
    </row>
    <row r="173" spans="1:39" ht="12.75" x14ac:dyDescent="0.2">
      <c r="A173" s="209"/>
      <c r="B173" s="207"/>
      <c r="C173" s="207"/>
      <c r="D173" s="207"/>
      <c r="E173" s="207"/>
      <c r="F173" s="207"/>
      <c r="G173" s="207"/>
      <c r="H173" s="207"/>
      <c r="I173" s="207"/>
      <c r="J173" s="207"/>
      <c r="K173" s="207"/>
      <c r="L173" s="207"/>
      <c r="M173" s="207"/>
      <c r="N173" s="207"/>
      <c r="O173" s="207"/>
      <c r="P173" s="207"/>
      <c r="Q173" s="207"/>
      <c r="R173" s="207"/>
      <c r="S173" s="207"/>
      <c r="T173" s="207"/>
      <c r="U173" s="207"/>
      <c r="V173" s="207"/>
      <c r="W173" s="207"/>
      <c r="X173" s="207"/>
      <c r="Y173" s="207"/>
      <c r="Z173" s="207"/>
      <c r="AA173" s="207"/>
      <c r="AB173" s="207"/>
      <c r="AC173" s="207"/>
      <c r="AD173" s="207"/>
      <c r="AE173" s="207"/>
      <c r="AF173" s="207"/>
      <c r="AG173" s="207"/>
      <c r="AH173" s="207"/>
      <c r="AI173" s="207"/>
      <c r="AJ173" s="207"/>
      <c r="AK173" s="207"/>
      <c r="AL173" s="207"/>
      <c r="AM173" s="207"/>
    </row>
    <row r="174" spans="1:39" ht="12.75" x14ac:dyDescent="0.2">
      <c r="A174" s="209"/>
      <c r="B174" s="207"/>
      <c r="C174" s="207"/>
      <c r="D174" s="207"/>
      <c r="E174" s="207"/>
      <c r="F174" s="207"/>
      <c r="G174" s="207"/>
      <c r="H174" s="207"/>
      <c r="I174" s="207"/>
      <c r="J174" s="207"/>
      <c r="K174" s="207"/>
      <c r="L174" s="207"/>
      <c r="M174" s="207"/>
      <c r="N174" s="207"/>
      <c r="O174" s="207"/>
      <c r="P174" s="207"/>
      <c r="Q174" s="207"/>
      <c r="R174" s="207"/>
      <c r="S174" s="207"/>
      <c r="T174" s="207"/>
      <c r="U174" s="207"/>
      <c r="V174" s="207"/>
      <c r="W174" s="207"/>
      <c r="X174" s="207"/>
      <c r="Y174" s="207"/>
      <c r="Z174" s="207"/>
      <c r="AA174" s="207"/>
      <c r="AB174" s="207"/>
      <c r="AC174" s="207"/>
      <c r="AD174" s="207"/>
      <c r="AE174" s="207"/>
      <c r="AF174" s="207"/>
      <c r="AG174" s="207"/>
      <c r="AH174" s="207"/>
      <c r="AI174" s="207"/>
      <c r="AJ174" s="207"/>
      <c r="AK174" s="207"/>
      <c r="AL174" s="207"/>
      <c r="AM174" s="207"/>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7" zoomScale="70" zoomScaleSheetLayoutView="70" workbookViewId="0">
      <selection activeCell="I26" sqref="I26"/>
    </sheetView>
  </sheetViews>
  <sheetFormatPr defaultRowHeight="15.75" x14ac:dyDescent="0.25"/>
  <cols>
    <col min="1" max="1" width="9.140625" style="59"/>
    <col min="2" max="2" width="37.7109375" style="59" customWidth="1"/>
    <col min="3" max="6" width="18.7109375" style="59" customWidth="1"/>
    <col min="7" max="8" width="18.7109375" style="59" hidden="1" customWidth="1"/>
    <col min="9"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35" t="str">
        <f>'2. паспорт  ТП'!A4:S4</f>
        <v>Год раскрытия информации: 2023 год</v>
      </c>
      <c r="B5" s="335"/>
      <c r="C5" s="335"/>
      <c r="D5" s="335"/>
      <c r="E5" s="335"/>
      <c r="F5" s="335"/>
      <c r="G5" s="335"/>
      <c r="H5" s="335"/>
      <c r="I5" s="335"/>
      <c r="J5" s="335"/>
      <c r="K5" s="335"/>
      <c r="L5" s="335"/>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ht="18.75" x14ac:dyDescent="0.3">
      <c r="K6" s="14"/>
    </row>
    <row r="7" spans="1:44" ht="18.75" x14ac:dyDescent="0.25">
      <c r="A7" s="343" t="s">
        <v>7</v>
      </c>
      <c r="B7" s="343"/>
      <c r="C7" s="343"/>
      <c r="D7" s="343"/>
      <c r="E7" s="343"/>
      <c r="F7" s="343"/>
      <c r="G7" s="343"/>
      <c r="H7" s="343"/>
      <c r="I7" s="343"/>
      <c r="J7" s="343"/>
      <c r="K7" s="343"/>
      <c r="L7" s="343"/>
    </row>
    <row r="8" spans="1:44" ht="18.75" x14ac:dyDescent="0.25">
      <c r="A8" s="343"/>
      <c r="B8" s="343"/>
      <c r="C8" s="343"/>
      <c r="D8" s="343"/>
      <c r="E8" s="343"/>
      <c r="F8" s="343"/>
      <c r="G8" s="343"/>
      <c r="H8" s="343"/>
      <c r="I8" s="343"/>
      <c r="J8" s="343"/>
      <c r="K8" s="343"/>
      <c r="L8" s="343"/>
    </row>
    <row r="9" spans="1:44" x14ac:dyDescent="0.25">
      <c r="A9" s="344" t="str">
        <f>'1. паспорт местоположение'!A9:C9</f>
        <v>Акционерное общество "Россети Янтарь"</v>
      </c>
      <c r="B9" s="344"/>
      <c r="C9" s="344"/>
      <c r="D9" s="344"/>
      <c r="E9" s="344"/>
      <c r="F9" s="344"/>
      <c r="G9" s="344"/>
      <c r="H9" s="344"/>
      <c r="I9" s="344"/>
      <c r="J9" s="344"/>
      <c r="K9" s="344"/>
      <c r="L9" s="344"/>
    </row>
    <row r="10" spans="1:44" x14ac:dyDescent="0.25">
      <c r="A10" s="348" t="s">
        <v>6</v>
      </c>
      <c r="B10" s="348"/>
      <c r="C10" s="348"/>
      <c r="D10" s="348"/>
      <c r="E10" s="348"/>
      <c r="F10" s="348"/>
      <c r="G10" s="348"/>
      <c r="H10" s="348"/>
      <c r="I10" s="348"/>
      <c r="J10" s="348"/>
      <c r="K10" s="348"/>
      <c r="L10" s="348"/>
    </row>
    <row r="11" spans="1:44" ht="18.75" x14ac:dyDescent="0.25">
      <c r="A11" s="343"/>
      <c r="B11" s="343"/>
      <c r="C11" s="343"/>
      <c r="D11" s="343"/>
      <c r="E11" s="343"/>
      <c r="F11" s="343"/>
      <c r="G11" s="343"/>
      <c r="H11" s="343"/>
      <c r="I11" s="343"/>
      <c r="J11" s="343"/>
      <c r="K11" s="343"/>
      <c r="L11" s="343"/>
    </row>
    <row r="12" spans="1:44" x14ac:dyDescent="0.25">
      <c r="A12" s="344" t="str">
        <f>'1. паспорт местоположение'!A12:C12</f>
        <v>L_99-комп-23</v>
      </c>
      <c r="B12" s="344"/>
      <c r="C12" s="344"/>
      <c r="D12" s="344"/>
      <c r="E12" s="344"/>
      <c r="F12" s="344"/>
      <c r="G12" s="344"/>
      <c r="H12" s="344"/>
      <c r="I12" s="344"/>
      <c r="J12" s="344"/>
      <c r="K12" s="344"/>
      <c r="L12" s="344"/>
    </row>
    <row r="13" spans="1:44" x14ac:dyDescent="0.25">
      <c r="A13" s="348" t="s">
        <v>5</v>
      </c>
      <c r="B13" s="348"/>
      <c r="C13" s="348"/>
      <c r="D13" s="348"/>
      <c r="E13" s="348"/>
      <c r="F13" s="348"/>
      <c r="G13" s="348"/>
      <c r="H13" s="348"/>
      <c r="I13" s="348"/>
      <c r="J13" s="348"/>
      <c r="K13" s="348"/>
      <c r="L13" s="348"/>
    </row>
    <row r="14" spans="1:44" ht="18.75" x14ac:dyDescent="0.25">
      <c r="A14" s="349"/>
      <c r="B14" s="349"/>
      <c r="C14" s="349"/>
      <c r="D14" s="349"/>
      <c r="E14" s="349"/>
      <c r="F14" s="349"/>
      <c r="G14" s="349"/>
      <c r="H14" s="349"/>
      <c r="I14" s="349"/>
      <c r="J14" s="349"/>
      <c r="K14" s="349"/>
      <c r="L14" s="349"/>
    </row>
    <row r="15" spans="1:44" ht="102" customHeight="1" x14ac:dyDescent="0.25">
      <c r="A15" s="350" t="str">
        <f>'1. паспорт местоположение'!A15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B15" s="350"/>
      <c r="C15" s="350"/>
      <c r="D15" s="350"/>
      <c r="E15" s="350"/>
      <c r="F15" s="350"/>
      <c r="G15" s="350"/>
      <c r="H15" s="350"/>
      <c r="I15" s="350"/>
      <c r="J15" s="350"/>
      <c r="K15" s="350"/>
      <c r="L15" s="350"/>
    </row>
    <row r="16" spans="1:44" x14ac:dyDescent="0.25">
      <c r="A16" s="348" t="s">
        <v>4</v>
      </c>
      <c r="B16" s="348"/>
      <c r="C16" s="348"/>
      <c r="D16" s="348"/>
      <c r="E16" s="348"/>
      <c r="F16" s="348"/>
      <c r="G16" s="348"/>
      <c r="H16" s="348"/>
      <c r="I16" s="348"/>
      <c r="J16" s="348"/>
      <c r="K16" s="348"/>
      <c r="L16" s="348"/>
    </row>
    <row r="17" spans="1:12" ht="15.75" customHeight="1" x14ac:dyDescent="0.25">
      <c r="L17" s="84"/>
    </row>
    <row r="18" spans="1:12" x14ac:dyDescent="0.25">
      <c r="K18" s="83"/>
    </row>
    <row r="19" spans="1:12" ht="15.75" customHeight="1" x14ac:dyDescent="0.25">
      <c r="A19" s="411" t="s">
        <v>493</v>
      </c>
      <c r="B19" s="411"/>
      <c r="C19" s="411"/>
      <c r="D19" s="411"/>
      <c r="E19" s="411"/>
      <c r="F19" s="411"/>
      <c r="G19" s="411"/>
      <c r="H19" s="411"/>
      <c r="I19" s="411"/>
      <c r="J19" s="411"/>
      <c r="K19" s="411"/>
      <c r="L19" s="411"/>
    </row>
    <row r="20" spans="1:12" x14ac:dyDescent="0.25">
      <c r="A20" s="61"/>
      <c r="B20" s="61"/>
      <c r="C20" s="82"/>
      <c r="D20" s="82"/>
      <c r="E20" s="82"/>
      <c r="F20" s="82"/>
      <c r="G20" s="82"/>
      <c r="H20" s="82"/>
      <c r="I20" s="82"/>
      <c r="J20" s="82"/>
      <c r="K20" s="82"/>
      <c r="L20" s="82"/>
    </row>
    <row r="21" spans="1:12" ht="28.5" customHeight="1" x14ac:dyDescent="0.25">
      <c r="A21" s="403" t="s">
        <v>216</v>
      </c>
      <c r="B21" s="403" t="s">
        <v>215</v>
      </c>
      <c r="C21" s="409" t="s">
        <v>425</v>
      </c>
      <c r="D21" s="409"/>
      <c r="E21" s="409"/>
      <c r="F21" s="409"/>
      <c r="G21" s="409"/>
      <c r="H21" s="409"/>
      <c r="I21" s="404" t="s">
        <v>214</v>
      </c>
      <c r="J21" s="406" t="s">
        <v>427</v>
      </c>
      <c r="K21" s="403" t="s">
        <v>213</v>
      </c>
      <c r="L21" s="405" t="s">
        <v>426</v>
      </c>
    </row>
    <row r="22" spans="1:12" ht="58.5" customHeight="1" x14ac:dyDescent="0.25">
      <c r="A22" s="403"/>
      <c r="B22" s="403"/>
      <c r="C22" s="410" t="s">
        <v>569</v>
      </c>
      <c r="D22" s="410"/>
      <c r="E22" s="410" t="s">
        <v>9</v>
      </c>
      <c r="F22" s="410"/>
      <c r="G22" s="410" t="s">
        <v>548</v>
      </c>
      <c r="H22" s="410"/>
      <c r="I22" s="404"/>
      <c r="J22" s="407"/>
      <c r="K22" s="403"/>
      <c r="L22" s="405"/>
    </row>
    <row r="23" spans="1:12" ht="31.5" x14ac:dyDescent="0.25">
      <c r="A23" s="403"/>
      <c r="B23" s="403"/>
      <c r="C23" s="81" t="s">
        <v>212</v>
      </c>
      <c r="D23" s="81" t="s">
        <v>211</v>
      </c>
      <c r="E23" s="81" t="s">
        <v>212</v>
      </c>
      <c r="F23" s="81" t="s">
        <v>211</v>
      </c>
      <c r="G23" s="81" t="s">
        <v>212</v>
      </c>
      <c r="H23" s="81" t="s">
        <v>211</v>
      </c>
      <c r="I23" s="404"/>
      <c r="J23" s="408"/>
      <c r="K23" s="403"/>
      <c r="L23" s="405"/>
    </row>
    <row r="24" spans="1:12" x14ac:dyDescent="0.25">
      <c r="A24" s="66">
        <v>1</v>
      </c>
      <c r="B24" s="66">
        <v>2</v>
      </c>
      <c r="C24" s="81">
        <v>3</v>
      </c>
      <c r="D24" s="81">
        <v>4</v>
      </c>
      <c r="E24" s="81">
        <v>5</v>
      </c>
      <c r="F24" s="81">
        <v>6</v>
      </c>
      <c r="G24" s="81">
        <v>7</v>
      </c>
      <c r="H24" s="81">
        <v>8</v>
      </c>
      <c r="I24" s="81">
        <v>9</v>
      </c>
      <c r="J24" s="81">
        <v>10</v>
      </c>
      <c r="K24" s="81">
        <v>11</v>
      </c>
      <c r="L24" s="81">
        <v>12</v>
      </c>
    </row>
    <row r="25" spans="1:12" x14ac:dyDescent="0.25">
      <c r="A25" s="75">
        <v>1</v>
      </c>
      <c r="B25" s="76" t="s">
        <v>210</v>
      </c>
      <c r="C25" s="79"/>
      <c r="D25" s="79"/>
      <c r="E25" s="79"/>
      <c r="F25" s="79"/>
      <c r="G25" s="79"/>
      <c r="H25" s="79"/>
      <c r="I25" s="79"/>
      <c r="J25" s="79"/>
      <c r="K25" s="73"/>
      <c r="L25" s="92"/>
    </row>
    <row r="26" spans="1:12" ht="21.75" customHeight="1" x14ac:dyDescent="0.25">
      <c r="A26" s="75" t="s">
        <v>209</v>
      </c>
      <c r="B26" s="80" t="s">
        <v>432</v>
      </c>
      <c r="C26" s="234" t="s">
        <v>544</v>
      </c>
      <c r="D26" s="234" t="s">
        <v>544</v>
      </c>
      <c r="E26" s="234" t="s">
        <v>544</v>
      </c>
      <c r="F26" s="234" t="s">
        <v>544</v>
      </c>
      <c r="G26" s="234" t="s">
        <v>544</v>
      </c>
      <c r="H26" s="234" t="s">
        <v>544</v>
      </c>
      <c r="I26" s="234"/>
      <c r="J26" s="79"/>
      <c r="K26" s="73"/>
      <c r="L26" s="73"/>
    </row>
    <row r="27" spans="1:12" s="62" customFormat="1" ht="39" customHeight="1" x14ac:dyDescent="0.25">
      <c r="A27" s="75" t="s">
        <v>208</v>
      </c>
      <c r="B27" s="80" t="s">
        <v>434</v>
      </c>
      <c r="C27" s="234" t="s">
        <v>544</v>
      </c>
      <c r="D27" s="234" t="s">
        <v>544</v>
      </c>
      <c r="E27" s="234" t="s">
        <v>544</v>
      </c>
      <c r="F27" s="234" t="s">
        <v>544</v>
      </c>
      <c r="G27" s="234" t="s">
        <v>544</v>
      </c>
      <c r="H27" s="234" t="s">
        <v>544</v>
      </c>
      <c r="I27" s="234"/>
      <c r="J27" s="79"/>
      <c r="K27" s="73"/>
      <c r="L27" s="73"/>
    </row>
    <row r="28" spans="1:12" s="62" customFormat="1" ht="70.5" customHeight="1" x14ac:dyDescent="0.25">
      <c r="A28" s="75" t="s">
        <v>433</v>
      </c>
      <c r="B28" s="80" t="s">
        <v>438</v>
      </c>
      <c r="C28" s="234" t="s">
        <v>544</v>
      </c>
      <c r="D28" s="234" t="s">
        <v>544</v>
      </c>
      <c r="E28" s="234" t="s">
        <v>544</v>
      </c>
      <c r="F28" s="234" t="s">
        <v>544</v>
      </c>
      <c r="G28" s="234" t="s">
        <v>544</v>
      </c>
      <c r="H28" s="234" t="s">
        <v>544</v>
      </c>
      <c r="I28" s="234"/>
      <c r="J28" s="79"/>
      <c r="K28" s="73"/>
      <c r="L28" s="73"/>
    </row>
    <row r="29" spans="1:12" s="62" customFormat="1" ht="54" customHeight="1" x14ac:dyDescent="0.25">
      <c r="A29" s="75" t="s">
        <v>207</v>
      </c>
      <c r="B29" s="80" t="s">
        <v>437</v>
      </c>
      <c r="C29" s="234" t="s">
        <v>544</v>
      </c>
      <c r="D29" s="234" t="s">
        <v>544</v>
      </c>
      <c r="E29" s="234" t="s">
        <v>544</v>
      </c>
      <c r="F29" s="234" t="s">
        <v>544</v>
      </c>
      <c r="G29" s="234" t="s">
        <v>544</v>
      </c>
      <c r="H29" s="234" t="s">
        <v>544</v>
      </c>
      <c r="I29" s="234"/>
      <c r="J29" s="79"/>
      <c r="K29" s="73"/>
      <c r="L29" s="73"/>
    </row>
    <row r="30" spans="1:12" s="62" customFormat="1" ht="42" customHeight="1" x14ac:dyDescent="0.25">
      <c r="A30" s="75" t="s">
        <v>206</v>
      </c>
      <c r="B30" s="80" t="s">
        <v>439</v>
      </c>
      <c r="C30" s="234" t="s">
        <v>544</v>
      </c>
      <c r="D30" s="234" t="s">
        <v>544</v>
      </c>
      <c r="E30" s="234" t="s">
        <v>544</v>
      </c>
      <c r="F30" s="234" t="s">
        <v>544</v>
      </c>
      <c r="G30" s="234" t="s">
        <v>544</v>
      </c>
      <c r="H30" s="234" t="s">
        <v>544</v>
      </c>
      <c r="I30" s="234"/>
      <c r="J30" s="79"/>
      <c r="K30" s="73"/>
      <c r="L30" s="73"/>
    </row>
    <row r="31" spans="1:12" s="62" customFormat="1" ht="37.5" customHeight="1" x14ac:dyDescent="0.25">
      <c r="A31" s="75" t="s">
        <v>205</v>
      </c>
      <c r="B31" s="74" t="s">
        <v>435</v>
      </c>
      <c r="C31" s="234" t="s">
        <v>544</v>
      </c>
      <c r="D31" s="234" t="s">
        <v>544</v>
      </c>
      <c r="E31" s="234" t="s">
        <v>544</v>
      </c>
      <c r="F31" s="234" t="s">
        <v>544</v>
      </c>
      <c r="G31" s="234" t="s">
        <v>544</v>
      </c>
      <c r="H31" s="234" t="s">
        <v>544</v>
      </c>
      <c r="I31" s="234"/>
      <c r="J31" s="79"/>
      <c r="K31" s="73"/>
      <c r="L31" s="73"/>
    </row>
    <row r="32" spans="1:12" s="62" customFormat="1" ht="31.5" x14ac:dyDescent="0.25">
      <c r="A32" s="75" t="s">
        <v>203</v>
      </c>
      <c r="B32" s="74" t="s">
        <v>440</v>
      </c>
      <c r="C32" s="234" t="s">
        <v>544</v>
      </c>
      <c r="D32" s="234" t="s">
        <v>544</v>
      </c>
      <c r="E32" s="234" t="s">
        <v>544</v>
      </c>
      <c r="F32" s="234" t="s">
        <v>544</v>
      </c>
      <c r="G32" s="234" t="s">
        <v>544</v>
      </c>
      <c r="H32" s="234" t="s">
        <v>544</v>
      </c>
      <c r="I32" s="234"/>
      <c r="J32" s="79"/>
      <c r="K32" s="73"/>
      <c r="L32" s="73"/>
    </row>
    <row r="33" spans="1:12" s="62" customFormat="1" ht="37.5" customHeight="1" x14ac:dyDescent="0.25">
      <c r="A33" s="75" t="s">
        <v>451</v>
      </c>
      <c r="B33" s="74" t="s">
        <v>367</v>
      </c>
      <c r="C33" s="234" t="s">
        <v>544</v>
      </c>
      <c r="D33" s="234" t="s">
        <v>544</v>
      </c>
      <c r="E33" s="234" t="s">
        <v>544</v>
      </c>
      <c r="F33" s="234" t="s">
        <v>544</v>
      </c>
      <c r="G33" s="234" t="s">
        <v>544</v>
      </c>
      <c r="H33" s="234" t="s">
        <v>544</v>
      </c>
      <c r="I33" s="234"/>
      <c r="J33" s="79"/>
      <c r="K33" s="73"/>
      <c r="L33" s="73"/>
    </row>
    <row r="34" spans="1:12" s="62" customFormat="1" ht="47.25" customHeight="1" x14ac:dyDescent="0.25">
      <c r="A34" s="75" t="s">
        <v>452</v>
      </c>
      <c r="B34" s="74" t="s">
        <v>444</v>
      </c>
      <c r="C34" s="234" t="s">
        <v>544</v>
      </c>
      <c r="D34" s="234" t="s">
        <v>544</v>
      </c>
      <c r="E34" s="234" t="s">
        <v>544</v>
      </c>
      <c r="F34" s="234" t="s">
        <v>544</v>
      </c>
      <c r="G34" s="234" t="s">
        <v>544</v>
      </c>
      <c r="H34" s="234" t="s">
        <v>544</v>
      </c>
      <c r="I34" s="234"/>
      <c r="J34" s="78"/>
      <c r="K34" s="78"/>
      <c r="L34" s="73"/>
    </row>
    <row r="35" spans="1:12" s="62" customFormat="1" ht="49.5" customHeight="1" x14ac:dyDescent="0.25">
      <c r="A35" s="75" t="s">
        <v>453</v>
      </c>
      <c r="B35" s="74" t="s">
        <v>204</v>
      </c>
      <c r="C35" s="234" t="s">
        <v>544</v>
      </c>
      <c r="D35" s="234" t="s">
        <v>544</v>
      </c>
      <c r="E35" s="234" t="s">
        <v>544</v>
      </c>
      <c r="F35" s="234" t="s">
        <v>544</v>
      </c>
      <c r="G35" s="234" t="s">
        <v>544</v>
      </c>
      <c r="H35" s="234" t="s">
        <v>544</v>
      </c>
      <c r="I35" s="234"/>
      <c r="J35" s="78"/>
      <c r="K35" s="78"/>
      <c r="L35" s="73"/>
    </row>
    <row r="36" spans="1:12" ht="37.5" customHeight="1" x14ac:dyDescent="0.25">
      <c r="A36" s="75" t="s">
        <v>454</v>
      </c>
      <c r="B36" s="74" t="s">
        <v>436</v>
      </c>
      <c r="C36" s="234" t="s">
        <v>544</v>
      </c>
      <c r="D36" s="234" t="s">
        <v>544</v>
      </c>
      <c r="E36" s="234" t="s">
        <v>544</v>
      </c>
      <c r="F36" s="234" t="s">
        <v>544</v>
      </c>
      <c r="G36" s="234" t="s">
        <v>544</v>
      </c>
      <c r="H36" s="234" t="s">
        <v>544</v>
      </c>
      <c r="I36" s="234"/>
      <c r="J36" s="77"/>
      <c r="K36" s="73"/>
      <c r="L36" s="73"/>
    </row>
    <row r="37" spans="1:12" x14ac:dyDescent="0.25">
      <c r="A37" s="75" t="s">
        <v>455</v>
      </c>
      <c r="B37" s="74" t="s">
        <v>202</v>
      </c>
      <c r="C37" s="234" t="s">
        <v>544</v>
      </c>
      <c r="D37" s="234" t="s">
        <v>544</v>
      </c>
      <c r="E37" s="234" t="s">
        <v>544</v>
      </c>
      <c r="F37" s="234" t="s">
        <v>544</v>
      </c>
      <c r="G37" s="234" t="s">
        <v>544</v>
      </c>
      <c r="H37" s="234" t="s">
        <v>544</v>
      </c>
      <c r="I37" s="234"/>
      <c r="J37" s="77"/>
      <c r="K37" s="73"/>
      <c r="L37" s="73"/>
    </row>
    <row r="38" spans="1:12" x14ac:dyDescent="0.25">
      <c r="A38" s="75" t="s">
        <v>456</v>
      </c>
      <c r="B38" s="76" t="s">
        <v>201</v>
      </c>
      <c r="C38" s="73"/>
      <c r="D38" s="73"/>
      <c r="E38" s="73"/>
      <c r="F38" s="73"/>
      <c r="G38" s="73"/>
      <c r="H38" s="73"/>
      <c r="I38" s="73"/>
      <c r="J38" s="73"/>
      <c r="K38" s="73"/>
      <c r="L38" s="73"/>
    </row>
    <row r="39" spans="1:12" ht="63" x14ac:dyDescent="0.25">
      <c r="A39" s="75">
        <v>2</v>
      </c>
      <c r="B39" s="74" t="s">
        <v>441</v>
      </c>
      <c r="C39" s="234" t="s">
        <v>544</v>
      </c>
      <c r="D39" s="234" t="s">
        <v>544</v>
      </c>
      <c r="E39" s="234" t="s">
        <v>544</v>
      </c>
      <c r="F39" s="234" t="s">
        <v>544</v>
      </c>
      <c r="G39" s="234" t="s">
        <v>544</v>
      </c>
      <c r="H39" s="234" t="s">
        <v>544</v>
      </c>
      <c r="I39" s="234"/>
      <c r="J39" s="73"/>
      <c r="K39" s="73"/>
      <c r="L39" s="73"/>
    </row>
    <row r="40" spans="1:12" ht="33.75" customHeight="1" x14ac:dyDescent="0.25">
      <c r="A40" s="75" t="s">
        <v>200</v>
      </c>
      <c r="B40" s="74" t="s">
        <v>443</v>
      </c>
      <c r="C40" s="235">
        <v>44956</v>
      </c>
      <c r="D40" s="235">
        <v>45290</v>
      </c>
      <c r="E40" s="235"/>
      <c r="F40" s="235"/>
      <c r="G40" s="235">
        <v>44956</v>
      </c>
      <c r="H40" s="235">
        <v>45290</v>
      </c>
      <c r="I40" s="234"/>
      <c r="J40" s="73"/>
      <c r="K40" s="73"/>
      <c r="L40" s="73"/>
    </row>
    <row r="41" spans="1:12" ht="63" customHeight="1" x14ac:dyDescent="0.25">
      <c r="A41" s="75" t="s">
        <v>199</v>
      </c>
      <c r="B41" s="76" t="s">
        <v>524</v>
      </c>
      <c r="C41" s="73"/>
      <c r="D41" s="73"/>
      <c r="E41" s="73"/>
      <c r="F41" s="73"/>
      <c r="G41" s="73"/>
      <c r="H41" s="73"/>
      <c r="I41" s="73"/>
      <c r="J41" s="73"/>
      <c r="K41" s="73"/>
      <c r="L41" s="73"/>
    </row>
    <row r="42" spans="1:12" ht="58.5" customHeight="1" x14ac:dyDescent="0.25">
      <c r="A42" s="75">
        <v>3</v>
      </c>
      <c r="B42" s="74" t="s">
        <v>442</v>
      </c>
      <c r="C42" s="234" t="s">
        <v>544</v>
      </c>
      <c r="D42" s="234" t="s">
        <v>544</v>
      </c>
      <c r="E42" s="234"/>
      <c r="F42" s="234"/>
      <c r="G42" s="234" t="s">
        <v>544</v>
      </c>
      <c r="H42" s="234" t="s">
        <v>544</v>
      </c>
      <c r="I42" s="234"/>
      <c r="J42" s="73"/>
      <c r="K42" s="73"/>
      <c r="L42" s="73"/>
    </row>
    <row r="43" spans="1:12" ht="34.5" customHeight="1" x14ac:dyDescent="0.25">
      <c r="A43" s="75" t="s">
        <v>198</v>
      </c>
      <c r="B43" s="74" t="s">
        <v>196</v>
      </c>
      <c r="C43" s="235">
        <v>44956</v>
      </c>
      <c r="D43" s="235">
        <v>45290</v>
      </c>
      <c r="E43" s="235"/>
      <c r="F43" s="234"/>
      <c r="G43" s="235">
        <v>44956</v>
      </c>
      <c r="H43" s="235">
        <v>45290</v>
      </c>
      <c r="I43" s="234"/>
      <c r="J43" s="73"/>
      <c r="K43" s="73"/>
      <c r="L43" s="73"/>
    </row>
    <row r="44" spans="1:12" ht="24.75" customHeight="1" x14ac:dyDescent="0.25">
      <c r="A44" s="75" t="s">
        <v>197</v>
      </c>
      <c r="B44" s="74" t="s">
        <v>194</v>
      </c>
      <c r="C44" s="234" t="s">
        <v>544</v>
      </c>
      <c r="D44" s="234" t="s">
        <v>544</v>
      </c>
      <c r="E44" s="234"/>
      <c r="F44" s="234"/>
      <c r="G44" s="234" t="s">
        <v>544</v>
      </c>
      <c r="H44" s="234" t="s">
        <v>544</v>
      </c>
      <c r="I44" s="234"/>
      <c r="J44" s="73"/>
      <c r="K44" s="73"/>
      <c r="L44" s="73"/>
    </row>
    <row r="45" spans="1:12" ht="90.75" customHeight="1" x14ac:dyDescent="0.25">
      <c r="A45" s="75" t="s">
        <v>195</v>
      </c>
      <c r="B45" s="74" t="s">
        <v>447</v>
      </c>
      <c r="C45" s="234" t="s">
        <v>544</v>
      </c>
      <c r="D45" s="234" t="s">
        <v>544</v>
      </c>
      <c r="E45" s="234"/>
      <c r="F45" s="234"/>
      <c r="G45" s="234" t="s">
        <v>544</v>
      </c>
      <c r="H45" s="234" t="s">
        <v>544</v>
      </c>
      <c r="I45" s="234"/>
      <c r="J45" s="73"/>
      <c r="K45" s="73"/>
      <c r="L45" s="73"/>
    </row>
    <row r="46" spans="1:12" ht="167.25" customHeight="1" x14ac:dyDescent="0.25">
      <c r="A46" s="75" t="s">
        <v>193</v>
      </c>
      <c r="B46" s="74" t="s">
        <v>445</v>
      </c>
      <c r="C46" s="234" t="s">
        <v>544</v>
      </c>
      <c r="D46" s="234" t="s">
        <v>544</v>
      </c>
      <c r="E46" s="234"/>
      <c r="F46" s="234"/>
      <c r="G46" s="234" t="s">
        <v>544</v>
      </c>
      <c r="H46" s="234" t="s">
        <v>544</v>
      </c>
      <c r="I46" s="234"/>
      <c r="J46" s="73"/>
      <c r="K46" s="73"/>
      <c r="L46" s="73"/>
    </row>
    <row r="47" spans="1:12" ht="30.75" customHeight="1" x14ac:dyDescent="0.25">
      <c r="A47" s="75" t="s">
        <v>191</v>
      </c>
      <c r="B47" s="74" t="s">
        <v>192</v>
      </c>
      <c r="C47" s="234" t="s">
        <v>544</v>
      </c>
      <c r="D47" s="234" t="s">
        <v>544</v>
      </c>
      <c r="E47" s="234"/>
      <c r="F47" s="234"/>
      <c r="G47" s="234" t="s">
        <v>544</v>
      </c>
      <c r="H47" s="234" t="s">
        <v>544</v>
      </c>
      <c r="I47" s="234"/>
      <c r="J47" s="73"/>
      <c r="K47" s="73"/>
      <c r="L47" s="73"/>
    </row>
    <row r="48" spans="1:12" ht="37.5" customHeight="1" x14ac:dyDescent="0.25">
      <c r="A48" s="75" t="s">
        <v>457</v>
      </c>
      <c r="B48" s="76" t="s">
        <v>190</v>
      </c>
      <c r="C48" s="73"/>
      <c r="D48" s="73"/>
      <c r="E48" s="73"/>
      <c r="F48" s="73"/>
      <c r="G48" s="73"/>
      <c r="H48" s="73"/>
      <c r="I48" s="73"/>
      <c r="J48" s="73"/>
      <c r="K48" s="73"/>
      <c r="L48" s="73"/>
    </row>
    <row r="49" spans="1:12" ht="35.25" customHeight="1" x14ac:dyDescent="0.25">
      <c r="A49" s="75">
        <v>4</v>
      </c>
      <c r="B49" s="74" t="s">
        <v>188</v>
      </c>
      <c r="C49" s="234" t="s">
        <v>544</v>
      </c>
      <c r="D49" s="234" t="s">
        <v>544</v>
      </c>
      <c r="E49" s="234"/>
      <c r="F49" s="234"/>
      <c r="G49" s="234" t="s">
        <v>544</v>
      </c>
      <c r="H49" s="234" t="s">
        <v>544</v>
      </c>
      <c r="I49" s="234"/>
      <c r="J49" s="73"/>
      <c r="K49" s="73"/>
      <c r="L49" s="73"/>
    </row>
    <row r="50" spans="1:12" ht="86.25" customHeight="1" x14ac:dyDescent="0.25">
      <c r="A50" s="75" t="s">
        <v>189</v>
      </c>
      <c r="B50" s="74" t="s">
        <v>446</v>
      </c>
      <c r="C50" s="234" t="s">
        <v>544</v>
      </c>
      <c r="D50" s="234" t="s">
        <v>544</v>
      </c>
      <c r="E50" s="234"/>
      <c r="F50" s="234"/>
      <c r="G50" s="234" t="s">
        <v>544</v>
      </c>
      <c r="H50" s="234" t="s">
        <v>544</v>
      </c>
      <c r="I50" s="234"/>
      <c r="J50" s="73"/>
      <c r="K50" s="73"/>
      <c r="L50" s="73"/>
    </row>
    <row r="51" spans="1:12" ht="77.25" customHeight="1" x14ac:dyDescent="0.25">
      <c r="A51" s="75" t="s">
        <v>187</v>
      </c>
      <c r="B51" s="74" t="s">
        <v>448</v>
      </c>
      <c r="C51" s="234" t="s">
        <v>544</v>
      </c>
      <c r="D51" s="234" t="s">
        <v>544</v>
      </c>
      <c r="E51" s="234"/>
      <c r="F51" s="234"/>
      <c r="G51" s="234" t="s">
        <v>544</v>
      </c>
      <c r="H51" s="234" t="s">
        <v>544</v>
      </c>
      <c r="I51" s="234"/>
      <c r="J51" s="73"/>
      <c r="K51" s="73"/>
      <c r="L51" s="73"/>
    </row>
    <row r="52" spans="1:12" ht="71.25" customHeight="1" x14ac:dyDescent="0.25">
      <c r="A52" s="75" t="s">
        <v>185</v>
      </c>
      <c r="B52" s="74" t="s">
        <v>186</v>
      </c>
      <c r="C52" s="234" t="s">
        <v>544</v>
      </c>
      <c r="D52" s="234" t="s">
        <v>544</v>
      </c>
      <c r="E52" s="234"/>
      <c r="F52" s="234"/>
      <c r="G52" s="234" t="s">
        <v>544</v>
      </c>
      <c r="H52" s="234" t="s">
        <v>544</v>
      </c>
      <c r="I52" s="234"/>
      <c r="J52" s="73"/>
      <c r="K52" s="73"/>
      <c r="L52" s="73"/>
    </row>
    <row r="53" spans="1:12" ht="48" customHeight="1" x14ac:dyDescent="0.25">
      <c r="A53" s="75" t="s">
        <v>183</v>
      </c>
      <c r="B53" s="140" t="s">
        <v>449</v>
      </c>
      <c r="C53" s="235">
        <v>44956</v>
      </c>
      <c r="D53" s="235">
        <v>45290</v>
      </c>
      <c r="E53" s="235"/>
      <c r="F53" s="235"/>
      <c r="G53" s="235">
        <v>44956</v>
      </c>
      <c r="H53" s="235">
        <v>45290</v>
      </c>
      <c r="I53" s="234"/>
      <c r="J53" s="73"/>
      <c r="K53" s="73"/>
      <c r="L53" s="73"/>
    </row>
    <row r="54" spans="1:12" ht="46.5" customHeight="1" x14ac:dyDescent="0.25">
      <c r="A54" s="75" t="s">
        <v>450</v>
      </c>
      <c r="B54" s="74" t="s">
        <v>184</v>
      </c>
      <c r="C54" s="234" t="s">
        <v>544</v>
      </c>
      <c r="D54" s="234" t="s">
        <v>544</v>
      </c>
      <c r="E54" s="234"/>
      <c r="F54" s="234"/>
      <c r="G54" s="234" t="s">
        <v>544</v>
      </c>
      <c r="H54" s="234" t="s">
        <v>544</v>
      </c>
      <c r="I54" s="234"/>
      <c r="J54" s="73"/>
      <c r="K54" s="73"/>
      <c r="L54" s="7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2023-05-03T12:41:43Z</dcterms:modified>
</cp:coreProperties>
</file>